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8920" windowHeight="15840" activeTab="1"/>
  </bookViews>
  <sheets>
    <sheet name="Pokyny pro vyplnění" sheetId="11" r:id="rId1"/>
    <sheet name="Stavba" sheetId="1" r:id="rId2"/>
    <sheet name="VzorPolozky" sheetId="10" state="hidden" r:id="rId3"/>
    <sheet name="SO 701  20211307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701  2021130701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701  2021130701 Pol'!$A$1:$X$198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/>
  <c r="I63"/>
  <c r="I62"/>
  <c r="I61"/>
  <c r="I60"/>
  <c r="I59"/>
  <c r="I58"/>
  <c r="I57"/>
  <c r="I17"/>
  <c r="I56"/>
  <c r="I55"/>
  <c r="I54"/>
  <c r="I53"/>
  <c r="I52"/>
  <c r="I51"/>
  <c r="I50"/>
  <c r="G42"/>
  <c r="F42"/>
  <c r="H42"/>
  <c r="I42"/>
  <c r="G41"/>
  <c r="F41"/>
  <c r="G39"/>
  <c r="F39"/>
  <c r="G197" i="12"/>
  <c r="BA194"/>
  <c r="BA187"/>
  <c r="BA137"/>
  <c r="BA125"/>
  <c r="BA102"/>
  <c r="BA94"/>
  <c r="BA76"/>
  <c r="BA71"/>
  <c r="BA59"/>
  <c r="BA18"/>
  <c r="BA14"/>
  <c r="BA10"/>
  <c r="G9"/>
  <c r="G8"/>
  <c r="I9"/>
  <c r="K9"/>
  <c r="K8"/>
  <c r="O9"/>
  <c r="Q9"/>
  <c r="Q8"/>
  <c r="V9"/>
  <c r="V8"/>
  <c r="G13"/>
  <c r="I13"/>
  <c r="K13"/>
  <c r="M13"/>
  <c r="O13"/>
  <c r="Q13"/>
  <c r="V13"/>
  <c r="G17"/>
  <c r="I17"/>
  <c r="K17"/>
  <c r="M17"/>
  <c r="O17"/>
  <c r="O8"/>
  <c r="Q17"/>
  <c r="V17"/>
  <c r="G21"/>
  <c r="I21"/>
  <c r="K21"/>
  <c r="M21"/>
  <c r="O21"/>
  <c r="Q21"/>
  <c r="V21"/>
  <c r="G30"/>
  <c r="I30"/>
  <c r="K30"/>
  <c r="M30"/>
  <c r="O30"/>
  <c r="Q30"/>
  <c r="V30"/>
  <c r="G38"/>
  <c r="M38"/>
  <c r="I38"/>
  <c r="I8"/>
  <c r="K38"/>
  <c r="O38"/>
  <c r="Q38"/>
  <c r="V38"/>
  <c r="G43"/>
  <c r="M43"/>
  <c r="I43"/>
  <c r="K43"/>
  <c r="O43"/>
  <c r="Q43"/>
  <c r="V43"/>
  <c r="G49"/>
  <c r="I49"/>
  <c r="K49"/>
  <c r="M49"/>
  <c r="O49"/>
  <c r="Q49"/>
  <c r="V49"/>
  <c r="G53"/>
  <c r="I53"/>
  <c r="K53"/>
  <c r="M53"/>
  <c r="O53"/>
  <c r="Q53"/>
  <c r="V53"/>
  <c r="G58"/>
  <c r="I58"/>
  <c r="K58"/>
  <c r="M58"/>
  <c r="O58"/>
  <c r="Q58"/>
  <c r="V58"/>
  <c r="G70"/>
  <c r="I70"/>
  <c r="K70"/>
  <c r="M70"/>
  <c r="O70"/>
  <c r="Q70"/>
  <c r="V70"/>
  <c r="G75"/>
  <c r="M75"/>
  <c r="I75"/>
  <c r="K75"/>
  <c r="O75"/>
  <c r="Q75"/>
  <c r="V75"/>
  <c r="G79"/>
  <c r="M79"/>
  <c r="I79"/>
  <c r="K79"/>
  <c r="O79"/>
  <c r="Q79"/>
  <c r="V79"/>
  <c r="Q84"/>
  <c r="G85"/>
  <c r="I85"/>
  <c r="I84"/>
  <c r="K85"/>
  <c r="M85"/>
  <c r="O85"/>
  <c r="O84"/>
  <c r="Q85"/>
  <c r="V85"/>
  <c r="G93"/>
  <c r="G84"/>
  <c r="I93"/>
  <c r="K93"/>
  <c r="K84"/>
  <c r="M93"/>
  <c r="O93"/>
  <c r="Q93"/>
  <c r="V93"/>
  <c r="V84"/>
  <c r="G101"/>
  <c r="I101"/>
  <c r="K101"/>
  <c r="M101"/>
  <c r="O101"/>
  <c r="Q101"/>
  <c r="V101"/>
  <c r="G106"/>
  <c r="M106"/>
  <c r="I106"/>
  <c r="K106"/>
  <c r="O106"/>
  <c r="Q106"/>
  <c r="V106"/>
  <c r="G114"/>
  <c r="M114"/>
  <c r="I114"/>
  <c r="K114"/>
  <c r="O114"/>
  <c r="Q114"/>
  <c r="V114"/>
  <c r="Q120"/>
  <c r="G121"/>
  <c r="I121"/>
  <c r="I120"/>
  <c r="K121"/>
  <c r="M121"/>
  <c r="O121"/>
  <c r="O120"/>
  <c r="Q121"/>
  <c r="V121"/>
  <c r="G124"/>
  <c r="G120"/>
  <c r="I124"/>
  <c r="K124"/>
  <c r="K120"/>
  <c r="M124"/>
  <c r="O124"/>
  <c r="Q124"/>
  <c r="V124"/>
  <c r="V120"/>
  <c r="G128"/>
  <c r="I128"/>
  <c r="K128"/>
  <c r="M128"/>
  <c r="O128"/>
  <c r="Q128"/>
  <c r="V128"/>
  <c r="G132"/>
  <c r="M132"/>
  <c r="I132"/>
  <c r="K132"/>
  <c r="O132"/>
  <c r="Q132"/>
  <c r="V132"/>
  <c r="G135"/>
  <c r="V135"/>
  <c r="G136"/>
  <c r="M136"/>
  <c r="M135"/>
  <c r="I136"/>
  <c r="K136"/>
  <c r="K135"/>
  <c r="O136"/>
  <c r="O135"/>
  <c r="Q136"/>
  <c r="Q135"/>
  <c r="V136"/>
  <c r="G141"/>
  <c r="I141"/>
  <c r="I135"/>
  <c r="K141"/>
  <c r="M141"/>
  <c r="O141"/>
  <c r="Q141"/>
  <c r="V141"/>
  <c r="G144"/>
  <c r="I144"/>
  <c r="K144"/>
  <c r="M144"/>
  <c r="O144"/>
  <c r="Q144"/>
  <c r="V144"/>
  <c r="K147"/>
  <c r="Q147"/>
  <c r="G148"/>
  <c r="M148"/>
  <c r="M147"/>
  <c r="I148"/>
  <c r="I147"/>
  <c r="K148"/>
  <c r="O148"/>
  <c r="O147"/>
  <c r="Q148"/>
  <c r="V148"/>
  <c r="V147"/>
  <c r="G152"/>
  <c r="V152"/>
  <c r="G153"/>
  <c r="M153"/>
  <c r="M152"/>
  <c r="I153"/>
  <c r="K153"/>
  <c r="K152"/>
  <c r="O153"/>
  <c r="O152"/>
  <c r="Q153"/>
  <c r="Q152"/>
  <c r="V153"/>
  <c r="G157"/>
  <c r="I157"/>
  <c r="I152"/>
  <c r="K157"/>
  <c r="M157"/>
  <c r="O157"/>
  <c r="Q157"/>
  <c r="V157"/>
  <c r="G161"/>
  <c r="M161"/>
  <c r="O161"/>
  <c r="V161"/>
  <c r="G162"/>
  <c r="I162"/>
  <c r="I161"/>
  <c r="K162"/>
  <c r="K161"/>
  <c r="M162"/>
  <c r="O162"/>
  <c r="Q162"/>
  <c r="Q161"/>
  <c r="V162"/>
  <c r="I165"/>
  <c r="K165"/>
  <c r="O165"/>
  <c r="G166"/>
  <c r="G165"/>
  <c r="I166"/>
  <c r="K166"/>
  <c r="O166"/>
  <c r="Q166"/>
  <c r="Q165"/>
  <c r="V166"/>
  <c r="V165"/>
  <c r="G168"/>
  <c r="K168"/>
  <c r="Q168"/>
  <c r="V168"/>
  <c r="G169"/>
  <c r="I169"/>
  <c r="I168"/>
  <c r="K169"/>
  <c r="M169"/>
  <c r="M168"/>
  <c r="O169"/>
  <c r="O168"/>
  <c r="Q169"/>
  <c r="V169"/>
  <c r="G171"/>
  <c r="M171"/>
  <c r="O171"/>
  <c r="V171"/>
  <c r="G172"/>
  <c r="I172"/>
  <c r="I171"/>
  <c r="K172"/>
  <c r="K171"/>
  <c r="M172"/>
  <c r="O172"/>
  <c r="Q172"/>
  <c r="Q171"/>
  <c r="V172"/>
  <c r="I174"/>
  <c r="K174"/>
  <c r="O174"/>
  <c r="G175"/>
  <c r="M175"/>
  <c r="M174"/>
  <c r="I175"/>
  <c r="K175"/>
  <c r="O175"/>
  <c r="Q175"/>
  <c r="Q174"/>
  <c r="V175"/>
  <c r="V174"/>
  <c r="G177"/>
  <c r="K177"/>
  <c r="Q177"/>
  <c r="V177"/>
  <c r="G178"/>
  <c r="I178"/>
  <c r="I177"/>
  <c r="K178"/>
  <c r="M178"/>
  <c r="M177"/>
  <c r="O178"/>
  <c r="O177"/>
  <c r="Q178"/>
  <c r="V178"/>
  <c r="G181"/>
  <c r="M181"/>
  <c r="O181"/>
  <c r="V181"/>
  <c r="G182"/>
  <c r="I182"/>
  <c r="I181"/>
  <c r="K182"/>
  <c r="K181"/>
  <c r="M182"/>
  <c r="O182"/>
  <c r="Q182"/>
  <c r="Q181"/>
  <c r="V182"/>
  <c r="I184"/>
  <c r="G185"/>
  <c r="G184"/>
  <c r="I185"/>
  <c r="K185"/>
  <c r="O185"/>
  <c r="Q185"/>
  <c r="Q184"/>
  <c r="V185"/>
  <c r="V184"/>
  <c r="G189"/>
  <c r="M189"/>
  <c r="I189"/>
  <c r="K189"/>
  <c r="K184"/>
  <c r="O189"/>
  <c r="O184"/>
  <c r="Q189"/>
  <c r="V189"/>
  <c r="I192"/>
  <c r="O192"/>
  <c r="Q192"/>
  <c r="G193"/>
  <c r="G192"/>
  <c r="I193"/>
  <c r="K193"/>
  <c r="K192"/>
  <c r="M193"/>
  <c r="M192"/>
  <c r="O193"/>
  <c r="Q193"/>
  <c r="V193"/>
  <c r="V192"/>
  <c r="AE197"/>
  <c r="I20" i="1"/>
  <c r="I19"/>
  <c r="I18"/>
  <c r="I16"/>
  <c r="F43"/>
  <c r="G23"/>
  <c r="G43"/>
  <c r="G25"/>
  <c r="A25"/>
  <c r="H41"/>
  <c r="I41"/>
  <c r="H40"/>
  <c r="H39"/>
  <c r="I39"/>
  <c r="I43"/>
  <c r="J28"/>
  <c r="J26"/>
  <c r="G38"/>
  <c r="F38"/>
  <c r="J23"/>
  <c r="J24"/>
  <c r="J25"/>
  <c r="J27"/>
  <c r="E24"/>
  <c r="E26"/>
  <c r="I65"/>
  <c r="J60"/>
  <c r="A26"/>
  <c r="G26"/>
  <c r="A23"/>
  <c r="G28"/>
  <c r="M120" i="12"/>
  <c r="M84"/>
  <c r="G174"/>
  <c r="G147"/>
  <c r="M166"/>
  <c r="M165"/>
  <c r="M185"/>
  <c r="M184"/>
  <c r="M9"/>
  <c r="M8"/>
  <c r="AF197"/>
  <c r="I21" i="1"/>
  <c r="J41"/>
  <c r="J39"/>
  <c r="J43"/>
  <c r="J42"/>
  <c r="H43"/>
  <c r="J59"/>
  <c r="J62"/>
  <c r="J64"/>
  <c r="J58"/>
  <c r="J55"/>
  <c r="J53"/>
  <c r="J52"/>
  <c r="J54"/>
  <c r="J63"/>
  <c r="J57"/>
  <c r="J50"/>
  <c r="J51"/>
  <c r="J56"/>
  <c r="J61"/>
  <c r="J65"/>
  <c r="A24"/>
  <c r="G24"/>
  <c r="A27"/>
  <c r="A29"/>
  <c r="G29"/>
  <c r="G27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Kasala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<sst xmlns="http://schemas.openxmlformats.org/spreadsheetml/2006/main" count="754" uniqueCount="302">
  <si>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</si>
  <si>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</si>
  <si>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</si>
  <si>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</si>
  <si>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</si>
  <si>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</si>
  <si>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</si>
  <si>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</si>
  <si>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</si>
  <si>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</si>
  <si>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</si>
  <si>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</si>
  <si>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</si>
  <si>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</si>
  <si>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</si>
  <si>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</si>
  <si>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</si>
  <si>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</si>
  <si>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</si>
  <si>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</si>
  <si>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</si>
  <si>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</si>
  <si>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</si>
  <si>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</si>
  <si>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</si>
  <si>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</si>
  <si>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</si>
  <si>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</si>
  <si>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</si>
  <si>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</si>
  <si>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</si>
  <si>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</si>
  <si>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</si>
  <si>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</si>
  <si>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</si>
  <si>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</si>
  <si>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</si>
  <si>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</si>
  <si>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</si>
  <si>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</si>
  <si>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</si>
  <si>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</si>
  <si>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</si>
  <si>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2021130701</t>
  </si>
  <si>
    <t>Veřejné sociální zařízení a  zázemí pro řidiče</t>
  </si>
  <si>
    <t xml:space="preserve">SO 701 </t>
  </si>
  <si>
    <t>Objekt:</t>
  </si>
  <si>
    <t>Rozpočet:</t>
  </si>
  <si>
    <t>2021130</t>
  </si>
  <si>
    <t>Otrokovice-Revitalizace autobusového nádraží 2b. stavba</t>
  </si>
  <si>
    <t>21.9.2021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</si>
  <si>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</si>
  <si>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</si>
  <si>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</si>
  <si>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</si>
  <si>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</si>
  <si>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</si>
  <si>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</si>
  <si>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</si>
  <si>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</si>
  <si>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</si>
  <si>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</si>
  <si>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</si>
  <si>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</si>
  <si>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</si>
  <si>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</si>
  <si>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</si>
  <si>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</si>
  <si>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</si>
  <si>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99</t>
  </si>
  <si>
    <t>Staveništní přesun hmot</t>
  </si>
  <si>
    <t>720</t>
  </si>
  <si>
    <t>Zdravotechnická instalace</t>
  </si>
  <si>
    <t>721</t>
  </si>
  <si>
    <t>Vnitřní kanalizace</t>
  </si>
  <si>
    <t>722</t>
  </si>
  <si>
    <t>Vnitřní vodovod</t>
  </si>
  <si>
    <t>M21</t>
  </si>
  <si>
    <t>Elektromontáže</t>
  </si>
  <si>
    <t>M46</t>
  </si>
  <si>
    <t>Zemní práce při montážích</t>
  </si>
  <si>
    <t>M52</t>
  </si>
  <si>
    <t>Montáž zař.pro obsluhu dopravy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</si>
  <si>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</si>
  <si>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</si>
  <si>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</si>
  <si>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</si>
  <si>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</si>
  <si>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</si>
  <si>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</si>
  <si>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</si>
  <si>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</si>
  <si>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</si>
  <si>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</si>
  <si>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</si>
  <si>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</si>
  <si>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</si>
  <si>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</si>
  <si>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</si>
  <si>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</si>
  <si>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</si>
  <si>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</si>
  <si>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</si>
  <si>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</si>
  <si>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</si>
  <si>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</si>
  <si>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</si>
  <si>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</si>
  <si>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</si>
  <si>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</si>
  <si>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</si>
  <si>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</si>
  <si>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</si>
  <si>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121101100R00</t>
  </si>
  <si>
    <t>Sejmutí ornice s přemístěním na vzdálenost do 50 m</t>
  </si>
  <si>
    <t>m3</t>
  </si>
  <si>
    <t>800-1</t>
  </si>
  <si>
    <t>RTS 21/ II</t>
  </si>
  <si>
    <t>Práce</t>
  </si>
  <si>
    <t>POL1_</t>
  </si>
  <si>
    <t>nebo lesní půdy, s vodorovným přemístěním na hromady v místě upotřebení nebo na dočasné či trvalé skládky se složením</t>
  </si>
  <si>
    <t>SPI</t>
  </si>
  <si>
    <t>14,60*6,20*0,150</t>
  </si>
  <si>
    <t>VV</t>
  </si>
  <si>
    <t>SPU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</si>
  <si>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</si>
  <si>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</si>
  <si>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</si>
  <si>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na SR -0,990 : 13,20*4,20*0,450</t>
  </si>
  <si>
    <t>131201119R00</t>
  </si>
  <si>
    <t xml:space="preserve">Hloubení nezapažených jam a zářezů příplatek za lepivost, v hornině 3,  </t>
  </si>
  <si>
    <t>PŘEDPOKLAD 50% : 24,948*0,5</t>
  </si>
  <si>
    <t>139601102R00</t>
  </si>
  <si>
    <t>Ruční výkop jam, rýh a šachet v hornině 3</t>
  </si>
  <si>
    <t>s přehozením na vzdálenost do 5 m nebo s naložením na ruční dopravní prostředek</t>
  </si>
  <si>
    <t>P1 : 0,80*0,80*0,65*4</t>
  </si>
  <si>
    <t>P2 : 0,95*0,95*0,65*4</t>
  </si>
  <si>
    <t>P3 : 1,40*0,80*0,65*2</t>
  </si>
  <si>
    <t>Mezisoučet</t>
  </si>
  <si>
    <t>přípojka vody : 3,50*0,60*0,85+2,0*0,60*1,250</t>
  </si>
  <si>
    <t xml:space="preserve">rýha pod objektem hl.-1,25 až -1,55 z jámy -0,99 : </t>
  </si>
  <si>
    <t>S1 : 2,0*0,60*0,50</t>
  </si>
  <si>
    <t>S2 : 2,0*0,60*0,35</t>
  </si>
  <si>
    <t>S3 : (9,0+1,0)*0,60*(0,55+0,25)/2</t>
  </si>
  <si>
    <t>mimo jámu vč. šachty : 1,50*0,75*1,0</t>
  </si>
  <si>
    <t>162601101R00</t>
  </si>
  <si>
    <t>Vodorovné přemístění výkopku z horniny 1 až 4, na vzdálenost přes 3 000  do 4 000 m</t>
  </si>
  <si>
    <t>po suchu, bez naložení výkopku, avšak se složením bez rozhrnutí, zpáteční cesta vozidla.</t>
  </si>
  <si>
    <t>na meziskládku : 4,98</t>
  </si>
  <si>
    <t>zpět na zásypy : 4,98</t>
  </si>
  <si>
    <t>162701105R00</t>
  </si>
  <si>
    <t>Vodorovné přemístění výkopku z horniny 1 až 4, na vzdálenost přes 9 000  do 10 000 m</t>
  </si>
  <si>
    <t>Odkaz na mn. položky pořadí 2 : 24,94800</t>
  </si>
  <si>
    <t>Odkaz na mn. položky pořadí 4 : 8,75150</t>
  </si>
  <si>
    <t>odpočet zásypu zeminou : -4,98</t>
  </si>
  <si>
    <t>167101101R00</t>
  </si>
  <si>
    <t>Nakládání, skládání, překládání neulehlého výkopku nakládání výkopku_x000D_
 do 100 m3, z horniny 1 až 4</t>
  </si>
  <si>
    <t>na meziskládce pro zásypy : 4,98</t>
  </si>
  <si>
    <t>naložení ornice pro finální úpravy : 14,60*6,20*0,150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</si>
  <si>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</si>
  <si>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</si>
  <si>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</si>
  <si>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zásyp zeminou tl. 100 mm : 13,20*4,20*0,10</t>
  </si>
  <si>
    <t>zásyp zeminou tl. 150 mm : (14,60*2,0+2,10*4,20)*0,150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</si>
  <si>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</si>
  <si>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</si>
  <si>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</si>
  <si>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 xml:space="preserve">podsyp potrubí tl. 100 mm, zbytek obsyp : </t>
  </si>
  <si>
    <t>mimo jámu vč. šachty s odpočtem objemu šachty : 1,50*0,75*1,0-3,1415*0,20*0,20*1,0</t>
  </si>
  <si>
    <t>přípojka vody : 3,50*0,60*0,25+2,0*0,60*0,250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</si>
  <si>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</si>
  <si>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</si>
  <si>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</si>
  <si>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obsyp zpevněné plochy - kolem obrub : (14,0+2,0)*0,90*0,350/2</t>
  </si>
  <si>
    <t>přípojka vody - nad zásyp štěrkopískem : 3,50*0,60*0,60+2,0*0,60*1,0</t>
  </si>
  <si>
    <t>175101209R00</t>
  </si>
  <si>
    <t>Obsyp objektů příplatek za prohození sypaniny</t>
  </si>
  <si>
    <t>Odkaz na mn. položky pořadí 11 : 4,98000</t>
  </si>
  <si>
    <t>199000002R00</t>
  </si>
  <si>
    <t>Poplatky za skládku horniny 1- 4, skupina 17 05 04 z Katalogu odpadů</t>
  </si>
  <si>
    <t>275323411RT7</t>
  </si>
  <si>
    <t>Beton základových patek železový vodostavební třídy C 25/30, stupeň vlivu prostředí XA1, odolnost proti chemicky agresivnímu prostředí</t>
  </si>
  <si>
    <t>801-1</t>
  </si>
  <si>
    <t>bez dodávky a uložení výztuže</t>
  </si>
  <si>
    <t xml:space="preserve">BETON C25/30, XC2, XA1 : </t>
  </si>
  <si>
    <t>P1 - 4 ks : (0,80*0,80*0,60*1,03+0,40*0,40*0,80)*4</t>
  </si>
  <si>
    <t>P2 - 4 ks : (0,95*0,95*0,60*1,03+0,40*0,40*0,80)*4</t>
  </si>
  <si>
    <t>P3 - 2 ks : (1,40*0,80*0,60*1,03+0,40*0,40*0,80*2)*2</t>
  </si>
  <si>
    <t>275351215R00</t>
  </si>
  <si>
    <t>Bednění stěn základových patek zřízení</t>
  </si>
  <si>
    <t>m2</t>
  </si>
  <si>
    <t>bednění svislé nebo šikmé (odkloněné), půdorysně přímé nebo zalomené, stěn základových patek ve volných nebo zapažených jámách, rýhách, šachtách, včetně případných vzpěr,</t>
  </si>
  <si>
    <t xml:space="preserve">spodní část patek betonována do terénu - bedněna vrchní část : </t>
  </si>
  <si>
    <t>P1 - 4 ks : (0,40*0,80*4)*4</t>
  </si>
  <si>
    <t>P2 - 4 ks : (0,40*0,80*4)*4</t>
  </si>
  <si>
    <t>P3 - 2 ks : (0,40*0,80*4*2)*2</t>
  </si>
  <si>
    <t>275351216R00</t>
  </si>
  <si>
    <t>Bednění stěn základových patek odstranění</t>
  </si>
  <si>
    <t>Včetně očištění, vytřídění a uložení bednícího materiálu.</t>
  </si>
  <si>
    <t>POP</t>
  </si>
  <si>
    <t>Odkaz na mn. položky pořadí 15 : 15,36000</t>
  </si>
  <si>
    <t>275361821R00</t>
  </si>
  <si>
    <t>Výztuž základových patek z betonářské oceli 10 505(R)</t>
  </si>
  <si>
    <t>t</t>
  </si>
  <si>
    <t>včetně distančních prvků</t>
  </si>
  <si>
    <t xml:space="preserve">Dle výkresu č. SV 101-103 : </t>
  </si>
  <si>
    <t>P1 : 64,40*0,00105</t>
  </si>
  <si>
    <t>P2 : 71,20*0,00105</t>
  </si>
  <si>
    <t>P3 : 74,60*0,00105</t>
  </si>
  <si>
    <t>289970111R00</t>
  </si>
  <si>
    <t>Geotextílie separační, filtrační, zpevňující polypropylén, 300 g/m2</t>
  </si>
  <si>
    <t>800-2</t>
  </si>
  <si>
    <t>NA ROSTLÝ TERÉN : 13,20*4,20</t>
  </si>
  <si>
    <t>NA ZÁSYP MAKADAMEM : 13,20*4,20</t>
  </si>
  <si>
    <t>NA ZÁSYP ZEMINOU : 13,20*4,20</t>
  </si>
  <si>
    <t>zpevněná plocha : 14,60*2,0+2,10*4,20</t>
  </si>
  <si>
    <t>564871111RT3</t>
  </si>
  <si>
    <t>Podklad ze štěrkodrti s rozprostřením a zhutněním frakce 0-45 mm, tloušťka po zhutnění 250 mm</t>
  </si>
  <si>
    <t>822-1</t>
  </si>
  <si>
    <t>pod zámkovou dlažbu - plocha před buňkami : 1,55*2,0+14,0*1,50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</si>
  <si>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</si>
  <si>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</si>
  <si>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</si>
  <si>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plocha před buňkami : 1,55*2,0+14,0*1,50</t>
  </si>
  <si>
    <t>596291111R00</t>
  </si>
  <si>
    <t>Řezání zámkové dlažby tloušťky 60 mm</t>
  </si>
  <si>
    <t>m</t>
  </si>
  <si>
    <t>KOLEM OBRUB : 3,05+14,0</t>
  </si>
  <si>
    <t>KOLEM VPUSTI : 3,1415*0,50</t>
  </si>
  <si>
    <t>59245110R</t>
  </si>
  <si>
    <t>dlažba betonová dvouvrstvá, skladebná; obdélník; šedá; l = 200 mm; š = 100 mm; tl. 60,0 mm</t>
  </si>
  <si>
    <t>SPCM</t>
  </si>
  <si>
    <t>Specifikace</t>
  </si>
  <si>
    <t>POL3_</t>
  </si>
  <si>
    <t>plocha před buňkami : (1,55*2,0+14,0*1,50)*1,01</t>
  </si>
  <si>
    <t>631571010R00</t>
  </si>
  <si>
    <t>Násyp pod podlahy z kameniva bez dodávky materiálu_x000D_
 bez určení tloušťky</t>
  </si>
  <si>
    <t>pod mazaniny a dlažby, popř. na plochých střechách, vodorovný nebo ve spádu, s udusáním a urovnáním povrchu,</t>
  </si>
  <si>
    <t>zásyp makadamem fr. 16/32 tl. 400 mm : 13,20*4,20*0,40</t>
  </si>
  <si>
    <t>zásyp kačírkem tl. 100 mm : 13,20*4,20*0,10</t>
  </si>
  <si>
    <t>583318074R</t>
  </si>
  <si>
    <t>kamenivo přírodní těžené frakce 16,0 až 32,0 mm; třída B; Zlínský kraj</t>
  </si>
  <si>
    <t>zásyp kačírkem tl. 100 mm : 13,20*4,20*0,10*2,4</t>
  </si>
  <si>
    <t>583418004R</t>
  </si>
  <si>
    <t>kamenivo přírodní drcené frakce 16,0 až 32,0 mm; třída B</t>
  </si>
  <si>
    <t>zásyp makadamem fr. 16/32 tl. 400 mm : 13,20*4,20*0,40*2,4</t>
  </si>
  <si>
    <t>894431312RAK</t>
  </si>
  <si>
    <t>Šachty plastové plastové šachty z dílců D 425 mm, dno s jedním přítokem s výkyvnými hrdly, D 160 mm, délka šachtové roury 1,50 m, poklop plastový do roury 1,5 t</t>
  </si>
  <si>
    <t>kus</t>
  </si>
  <si>
    <t>AP-HSV</t>
  </si>
  <si>
    <t>Agregovaná položka</t>
  </si>
  <si>
    <t>POL2_</t>
  </si>
  <si>
    <t>Plastové dno, šachta z korugované trouby, těsnění, rám do šachtové roury, poklop.</t>
  </si>
  <si>
    <t>osazení šachty před objektem v zámkové dlažbě : 1</t>
  </si>
  <si>
    <t>917862111RT5</t>
  </si>
  <si>
    <t>Osazení silničního nebo chodníkového betonového obrubníku včetně dodávky obrubníku_x000D_
 stojatého, rozměru 1000/100/250 mm, s boční opěrou z betonu prostého, do lože z betonu prostého C 12/15</t>
  </si>
  <si>
    <t>S dodáním hmot pro lože tl. 80-100 mm.</t>
  </si>
  <si>
    <t>ohraničení zámkové dlažby : 2,10+1,55+12,0+1,50+14,0</t>
  </si>
  <si>
    <t>918101111R00</t>
  </si>
  <si>
    <t>Lože pod obrubníky, krajníky nebo obruby z betonu prostého C 12/15</t>
  </si>
  <si>
    <t>z dlažebních kostek z betonu prostého</t>
  </si>
  <si>
    <t>zvýšení podkladu : (2,10+1,55+12,0+1,50+14,0)*0,30*0,15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</si>
  <si>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</si>
  <si>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</si>
  <si>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</si>
  <si>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</si>
  <si>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</si>
  <si>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720PC001</t>
  </si>
  <si>
    <t>DROBNÉ STAVEBNÍ PRÁCE PRO ZTI</t>
  </si>
  <si>
    <t xml:space="preserve">hod   </t>
  </si>
  <si>
    <t>Vlastní</t>
  </si>
  <si>
    <t>Indiv</t>
  </si>
  <si>
    <t>HZS</t>
  </si>
  <si>
    <t>POL10_</t>
  </si>
  <si>
    <t>721PC01</t>
  </si>
  <si>
    <t>D+M  VNITŘNÍ KANALIZACE, podrobně viz samostatný rozpočet</t>
  </si>
  <si>
    <t>soubor</t>
  </si>
  <si>
    <t>722PC01</t>
  </si>
  <si>
    <t>D+M  VNITŘNÍ VODOVOD, podrobně viz samostatný rozpočet</t>
  </si>
  <si>
    <t>210PC02</t>
  </si>
  <si>
    <t>D+M ELEKTROINSTALACE -  HROMOSVOD, ROZVADĚČ, podrobně viz samostatný rozpočet</t>
  </si>
  <si>
    <t>460620006RT1</t>
  </si>
  <si>
    <t>Osetí povrchu trávou, včetně dodávky osiva</t>
  </si>
  <si>
    <t>obsyp zpevněné plochy : (14,0+2,0)*0,90</t>
  </si>
  <si>
    <t>520PC01</t>
  </si>
  <si>
    <t>D+M VEŘEJNÉ SOCIÁLNÍ ZAŘÍZENÍ A ZÁZEMÍ PRO ŘIDIČE - 2x vybavený sanitární kontejner, podrobně viz samostatný rozpočet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</si>
  <si>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</si>
  <si>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</si>
  <si>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</si>
  <si>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</si>
  <si>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</si>
  <si>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</si>
  <si>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</si>
  <si>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</si>
  <si>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POL99_2</t>
  </si>
  <si>
    <t>Veškeré náklady spojené s vybudováním, provozem a odstraněním zařízení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</si>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</sst>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5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7" xfId="0" applyNumberFormat="1" applyFont="1" applyFill="1" applyBorder="1" applyAlignment="1">
      <alignment vertical="center"/>
    </xf>
    <xf numFmtId="4" fontId="7" fillId="4" borderId="8" xfId="0" applyNumberFormat="1" applyFont="1" applyFill="1" applyBorder="1" applyAlignment="1">
      <alignment vertical="center" wrapText="1"/>
    </xf>
    <xf numFmtId="4" fontId="10" fillId="4" borderId="16" xfId="0" applyNumberFormat="1" applyFont="1" applyFill="1" applyBorder="1" applyAlignment="1">
      <alignment horizontal="center" vertical="center" wrapText="1" shrinkToFit="1"/>
    </xf>
    <xf numFmtId="4" fontId="7" fillId="4" borderId="16" xfId="0" applyNumberFormat="1" applyFont="1" applyFill="1" applyBorder="1" applyAlignment="1">
      <alignment horizontal="center" vertical="center" wrapText="1" shrinkToFit="1"/>
    </xf>
    <xf numFmtId="3" fontId="7" fillId="4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2" borderId="16" xfId="0" applyNumberFormat="1" applyFill="1" applyBorder="1" applyAlignment="1">
      <alignment vertical="center" wrapText="1" shrinkToFit="1"/>
    </xf>
    <xf numFmtId="4" fontId="0" fillId="2" borderId="16" xfId="0" applyNumberFormat="1" applyFill="1" applyBorder="1" applyAlignment="1">
      <alignment vertical="center" shrinkToFit="1"/>
    </xf>
    <xf numFmtId="3" fontId="0" fillId="2" borderId="16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 applyAlignment="1">
      <alignment wrapText="1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5" fillId="4" borderId="1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2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16" xfId="0" applyFont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4" borderId="17" xfId="0" applyFill="1" applyBorder="1"/>
    <xf numFmtId="0" fontId="0" fillId="4" borderId="16" xfId="0" applyFill="1" applyBorder="1"/>
    <xf numFmtId="0" fontId="0" fillId="4" borderId="16" xfId="0" applyFill="1" applyBorder="1" applyAlignment="1">
      <alignment horizontal="center"/>
    </xf>
    <xf numFmtId="49" fontId="0" fillId="4" borderId="16" xfId="0" applyNumberFormat="1" applyFill="1" applyBorder="1"/>
    <xf numFmtId="0" fontId="0" fillId="4" borderId="16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7" xfId="0" applyFont="1" applyFill="1" applyBorder="1" applyAlignment="1">
      <alignment vertical="top"/>
    </xf>
    <xf numFmtId="49" fontId="8" fillId="2" borderId="8" xfId="0" applyNumberFormat="1" applyFont="1" applyFill="1" applyBorder="1" applyAlignment="1">
      <alignment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vertical="top"/>
    </xf>
    <xf numFmtId="0" fontId="8" fillId="2" borderId="13" xfId="0" applyFont="1" applyFill="1" applyBorder="1" applyAlignment="1">
      <alignment horizontal="center" vertical="top" shrinkToFit="1"/>
    </xf>
    <xf numFmtId="164" fontId="8" fillId="2" borderId="13" xfId="0" applyNumberFormat="1" applyFont="1" applyFill="1" applyBorder="1" applyAlignment="1">
      <alignment vertical="top" shrinkToFit="1"/>
    </xf>
    <xf numFmtId="4" fontId="8" fillId="2" borderId="13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0" fontId="16" fillId="0" borderId="25" xfId="0" applyFont="1" applyBorder="1" applyAlignment="1">
      <alignment vertical="top"/>
    </xf>
    <xf numFmtId="49" fontId="16" fillId="0" borderId="26" xfId="0" applyNumberFormat="1" applyFont="1" applyBorder="1" applyAlignment="1">
      <alignment vertical="top"/>
    </xf>
    <xf numFmtId="0" fontId="16" fillId="0" borderId="26" xfId="0" applyFont="1" applyBorder="1" applyAlignment="1">
      <alignment horizontal="center" vertical="top" shrinkToFit="1"/>
    </xf>
    <xf numFmtId="164" fontId="16" fillId="0" borderId="26" xfId="0" applyNumberFormat="1" applyFont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16" fillId="0" borderId="27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2" borderId="28" xfId="0" applyNumberFormat="1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horizontal="left" vertical="top" wrapText="1"/>
    </xf>
    <xf numFmtId="49" fontId="16" fillId="0" borderId="26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3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 indent="1"/>
    </xf>
    <xf numFmtId="49" fontId="6" fillId="2" borderId="13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1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4" fontId="11" fillId="0" borderId="28" xfId="0" applyNumberFormat="1" applyFont="1" applyBorder="1" applyAlignment="1">
      <alignment horizontal="right" vertical="center" indent="1"/>
    </xf>
    <xf numFmtId="4" fontId="0" fillId="0" borderId="8" xfId="0" applyNumberForma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12" fillId="2" borderId="21" xfId="0" applyNumberFormat="1" applyFont="1" applyFill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4" fontId="0" fillId="2" borderId="17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6" fillId="0" borderId="13" xfId="0" applyNumberFormat="1" applyFont="1" applyBorder="1" applyAlignment="1">
      <alignment horizontal="left" vertical="top" wrapText="1"/>
    </xf>
    <xf numFmtId="0" fontId="16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8" xfId="0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49" fontId="16" fillId="3" borderId="13" xfId="0" applyNumberFormat="1" applyFont="1" applyFill="1" applyBorder="1" applyAlignment="1" applyProtection="1">
      <alignment horizontal="left" vertical="top" wrapText="1"/>
      <protection locked="0"/>
    </xf>
    <xf numFmtId="49" fontId="16" fillId="3" borderId="13" xfId="0" applyNumberFormat="1" applyFont="1" applyFill="1" applyBorder="1" applyAlignment="1" applyProtection="1">
      <alignment vertical="top"/>
      <protection locked="0"/>
    </xf>
    <xf numFmtId="0" fontId="19" fillId="0" borderId="13" xfId="0" applyNumberFormat="1" applyFont="1" applyBorder="1" applyAlignment="1">
      <alignment horizontal="left" vertical="top" wrapText="1"/>
    </xf>
    <xf numFmtId="0" fontId="19" fillId="0" borderId="13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5" t="s">
        <v>39</v>
      </c>
      <c r="B2" s="185"/>
      <c r="C2" s="185"/>
      <c r="D2" s="185"/>
      <c r="E2" s="185"/>
      <c r="F2" s="185"/>
      <c r="G2" s="185"/>
    </row>
  </sheetData>
  <sheetProtection sheet="1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>
      <c r="A2" s="2"/>
      <c r="B2" s="77" t="s">
        <v>22</v>
      </c>
      <c r="C2" s="78"/>
      <c r="D2" s="79" t="s">
        <v>48</v>
      </c>
      <c r="E2" s="198" t="s">
        <v>49</v>
      </c>
      <c r="F2" s="199"/>
      <c r="G2" s="199"/>
      <c r="H2" s="199"/>
      <c r="I2" s="199"/>
      <c r="J2" s="200"/>
      <c r="O2" s="1"/>
    </row>
    <row r="3" spans="1:15" ht="27" customHeight="1">
      <c r="A3" s="2"/>
      <c r="B3" s="80" t="s">
        <v>46</v>
      </c>
      <c r="C3" s="78"/>
      <c r="D3" s="81" t="s">
        <v>45</v>
      </c>
      <c r="E3" s="201" t="s">
        <v>44</v>
      </c>
      <c r="F3" s="202"/>
      <c r="G3" s="202"/>
      <c r="H3" s="202"/>
      <c r="I3" s="202"/>
      <c r="J3" s="203"/>
    </row>
    <row r="4" spans="1:15" ht="23.25" customHeight="1">
      <c r="A4" s="76">
        <v>5299</v>
      </c>
      <c r="B4" s="82" t="s">
        <v>47</v>
      </c>
      <c r="C4" s="83"/>
      <c r="D4" s="84" t="s">
        <v>43</v>
      </c>
      <c r="E4" s="207" t="s">
        <v>44</v>
      </c>
      <c r="F4" s="208"/>
      <c r="G4" s="208"/>
      <c r="H4" s="208"/>
      <c r="I4" s="208"/>
      <c r="J4" s="209"/>
    </row>
    <row r="5" spans="1:15" ht="24" customHeight="1">
      <c r="A5" s="2"/>
      <c r="B5" s="31" t="s">
        <v>42</v>
      </c>
      <c r="D5" s="212"/>
      <c r="E5" s="213"/>
      <c r="F5" s="213"/>
      <c r="G5" s="213"/>
      <c r="H5" s="18" t="s">
        <v>40</v>
      </c>
      <c r="I5" s="22"/>
      <c r="J5" s="8"/>
    </row>
    <row r="6" spans="1:15" ht="15.75" customHeight="1">
      <c r="A6" s="2"/>
      <c r="B6" s="28"/>
      <c r="C6" s="55"/>
      <c r="D6" s="214"/>
      <c r="E6" s="215"/>
      <c r="F6" s="215"/>
      <c r="G6" s="215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6"/>
      <c r="E11" s="186"/>
      <c r="F11" s="186"/>
      <c r="G11" s="186"/>
      <c r="H11" s="18" t="s">
        <v>40</v>
      </c>
      <c r="I11" s="86"/>
      <c r="J11" s="8"/>
    </row>
    <row r="12" spans="1:15" ht="15.75" customHeight="1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>
      <c r="A13" s="2"/>
      <c r="B13" s="29"/>
      <c r="C13" s="56"/>
      <c r="D13" s="85"/>
      <c r="E13" s="210"/>
      <c r="F13" s="211"/>
      <c r="G13" s="211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4"/>
      <c r="F15" s="204"/>
      <c r="G15" s="187"/>
      <c r="H15" s="187"/>
      <c r="I15" s="187" t="s">
        <v>29</v>
      </c>
      <c r="J15" s="188"/>
    </row>
    <row r="16" spans="1:15" ht="23.25" customHeight="1">
      <c r="A16" s="139" t="s">
        <v>24</v>
      </c>
      <c r="B16" s="38" t="s">
        <v>24</v>
      </c>
      <c r="C16" s="62"/>
      <c r="D16" s="63"/>
      <c r="E16" s="189"/>
      <c r="F16" s="197"/>
      <c r="G16" s="189"/>
      <c r="H16" s="197"/>
      <c r="I16" s="189">
        <f>SUMIF(F50:F64,A16,I50:I64)+SUMIF(F50:F64,"PSU",I50:I64)</f>
        <v>0</v>
      </c>
      <c r="J16" s="190"/>
    </row>
    <row r="17" spans="1:10" ht="23.25" customHeight="1">
      <c r="A17" s="139" t="s">
        <v>25</v>
      </c>
      <c r="B17" s="38" t="s">
        <v>25</v>
      </c>
      <c r="C17" s="62"/>
      <c r="D17" s="63"/>
      <c r="E17" s="189"/>
      <c r="F17" s="197"/>
      <c r="G17" s="189"/>
      <c r="H17" s="197"/>
      <c r="I17" s="189">
        <f>SUMIF(F50:F64,A17,I50:I64)</f>
        <v>0</v>
      </c>
      <c r="J17" s="190"/>
    </row>
    <row r="18" spans="1:10" ht="23.25" customHeight="1">
      <c r="A18" s="139" t="s">
        <v>26</v>
      </c>
      <c r="B18" s="38" t="s">
        <v>26</v>
      </c>
      <c r="C18" s="62"/>
      <c r="D18" s="63"/>
      <c r="E18" s="189"/>
      <c r="F18" s="197"/>
      <c r="G18" s="189"/>
      <c r="H18" s="197"/>
      <c r="I18" s="189">
        <f>SUMIF(F50:F64,A18,I50:I64)</f>
        <v>0</v>
      </c>
      <c r="J18" s="190"/>
    </row>
    <row r="19" spans="1:10" ht="23.25" customHeight="1">
      <c r="A19" s="139" t="s">
        <v>83</v>
      </c>
      <c r="B19" s="38" t="s">
        <v>27</v>
      </c>
      <c r="C19" s="62"/>
      <c r="D19" s="63"/>
      <c r="E19" s="189"/>
      <c r="F19" s="197"/>
      <c r="G19" s="189"/>
      <c r="H19" s="197"/>
      <c r="I19" s="189">
        <f>SUMIF(F50:F64,A19,I50:I64)</f>
        <v>0</v>
      </c>
      <c r="J19" s="190"/>
    </row>
    <row r="20" spans="1:10" ht="23.25" customHeight="1">
      <c r="A20" s="139" t="s">
        <v>84</v>
      </c>
      <c r="B20" s="38" t="s">
        <v>28</v>
      </c>
      <c r="C20" s="62"/>
      <c r="D20" s="63"/>
      <c r="E20" s="189"/>
      <c r="F20" s="197"/>
      <c r="G20" s="189"/>
      <c r="H20" s="197"/>
      <c r="I20" s="189">
        <f>SUMIF(F50:F64,A20,I50:I64)</f>
        <v>0</v>
      </c>
      <c r="J20" s="190"/>
    </row>
    <row r="21" spans="1:10" ht="23.25" customHeight="1">
      <c r="A21" s="2"/>
      <c r="B21" s="48" t="s">
        <v>29</v>
      </c>
      <c r="C21" s="64"/>
      <c r="D21" s="65"/>
      <c r="E21" s="205"/>
      <c r="F21" s="219"/>
      <c r="G21" s="205"/>
      <c r="H21" s="219"/>
      <c r="I21" s="205">
        <f>SUM(I16:J20)</f>
        <v>0</v>
      </c>
      <c r="J21" s="206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5">
        <f ca="1">ZakladDPHSniVypocet</f>
        <v>0</v>
      </c>
      <c r="H23" s="226"/>
      <c r="I23" s="22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3">
        <f>A23</f>
        <v>0</v>
      </c>
      <c r="H24" s="224"/>
      <c r="I24" s="224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5">
        <f ca="1">ZakladDPHZaklVypocet</f>
        <v>0</v>
      </c>
      <c r="H25" s="226"/>
      <c r="I25" s="22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4">
        <f ca="1">A25</f>
        <v>0</v>
      </c>
      <c r="H26" s="195"/>
      <c r="I26" s="195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6">
        <f ca="1">CenaCelkem-(ZakladDPHSni+DPHSni+ZakladDPHZakl+DPHZakl)</f>
        <v>0</v>
      </c>
      <c r="H27" s="196"/>
      <c r="I27" s="196"/>
      <c r="J27" s="41" t="str">
        <f t="shared" ca="1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27">
        <f ca="1">ZakladDPHSniVypocet+ZakladDPHZaklVypocet</f>
        <v>0</v>
      </c>
      <c r="H28" s="227"/>
      <c r="I28" s="227"/>
      <c r="J28" s="117" t="str">
        <f t="shared" ca="1" si="0"/>
        <v>CZK</v>
      </c>
    </row>
    <row r="29" spans="1:10" ht="27.75" customHeight="1" thickBot="1">
      <c r="A29" s="2">
        <f>(A27-INT(A27))*100</f>
        <v>0</v>
      </c>
      <c r="B29" s="113" t="s">
        <v>35</v>
      </c>
      <c r="C29" s="118"/>
      <c r="D29" s="118"/>
      <c r="E29" s="118"/>
      <c r="F29" s="119"/>
      <c r="G29" s="222">
        <f>A27</f>
        <v>0</v>
      </c>
      <c r="H29" s="222"/>
      <c r="I29" s="222"/>
      <c r="J29" s="120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50</v>
      </c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>
      <c r="A35" s="2"/>
      <c r="B35" s="2"/>
      <c r="D35" s="232" t="s">
        <v>2</v>
      </c>
      <c r="E35" s="232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51</v>
      </c>
      <c r="C39" s="220"/>
      <c r="D39" s="220"/>
      <c r="E39" s="220"/>
      <c r="F39" s="100">
        <f ca="1">'SO 701  2021130701 Pol'!AE197</f>
        <v>0</v>
      </c>
      <c r="G39" s="101">
        <f ca="1">'SO 701  2021130701 Pol'!AF197</f>
        <v>0</v>
      </c>
      <c r="H39" s="102">
        <f ca="1">(F39*SazbaDPH1/100)+(G39*SazbaDPH2/100)</f>
        <v>0</v>
      </c>
      <c r="I39" s="102">
        <f>F39+G39+H39</f>
        <v>0</v>
      </c>
      <c r="J39" s="103" t="str">
        <f ca="1">IF(CenaCelkemVypocet=0,"",I39/CenaCelkemVypocet*100)</f>
        <v/>
      </c>
    </row>
    <row r="40" spans="1:10" ht="25.5" hidden="1" customHeight="1">
      <c r="A40" s="89">
        <v>2</v>
      </c>
      <c r="B40" s="104"/>
      <c r="C40" s="221" t="s">
        <v>52</v>
      </c>
      <c r="D40" s="221"/>
      <c r="E40" s="221"/>
      <c r="F40" s="105"/>
      <c r="G40" s="106"/>
      <c r="H40" s="106">
        <f ca="1">(F40*SazbaDPH1/100)+(G40*SazbaDPH2/100)</f>
        <v>0</v>
      </c>
      <c r="I40" s="106"/>
      <c r="J40" s="107"/>
    </row>
    <row r="41" spans="1:10" ht="25.5" hidden="1" customHeight="1">
      <c r="A41" s="89">
        <v>2</v>
      </c>
      <c r="B41" s="104" t="s">
        <v>45</v>
      </c>
      <c r="C41" s="221" t="s">
        <v>44</v>
      </c>
      <c r="D41" s="221"/>
      <c r="E41" s="221"/>
      <c r="F41" s="105">
        <f ca="1">'SO 701  2021130701 Pol'!AE197</f>
        <v>0</v>
      </c>
      <c r="G41" s="106">
        <f ca="1">'SO 701  2021130701 Pol'!AF197</f>
        <v>0</v>
      </c>
      <c r="H41" s="106">
        <f ca="1">(F41*SazbaDPH1/100)+(G41*SazbaDPH2/100)</f>
        <v>0</v>
      </c>
      <c r="I41" s="106">
        <f>F41+G41+H41</f>
        <v>0</v>
      </c>
      <c r="J41" s="107" t="str">
        <f ca="1">IF(CenaCelkemVypocet=0,"",I41/CenaCelkemVypocet*100)</f>
        <v/>
      </c>
    </row>
    <row r="42" spans="1:10" ht="25.5" hidden="1" customHeight="1">
      <c r="A42" s="89">
        <v>3</v>
      </c>
      <c r="B42" s="108" t="s">
        <v>43</v>
      </c>
      <c r="C42" s="220" t="s">
        <v>44</v>
      </c>
      <c r="D42" s="220"/>
      <c r="E42" s="220"/>
      <c r="F42" s="109">
        <f ca="1">'SO 701  2021130701 Pol'!AE197</f>
        <v>0</v>
      </c>
      <c r="G42" s="102">
        <f ca="1">'SO 701  2021130701 Pol'!AF197</f>
        <v>0</v>
      </c>
      <c r="H42" s="102">
        <f ca="1">(F42*SazbaDPH1/100)+(G42*SazbaDPH2/100)</f>
        <v>0</v>
      </c>
      <c r="I42" s="102">
        <f>F42+G42+H42</f>
        <v>0</v>
      </c>
      <c r="J42" s="103" t="str">
        <f ca="1">IF(CenaCelkemVypocet=0,"",I42/CenaCelkemVypocet*100)</f>
        <v/>
      </c>
    </row>
    <row r="43" spans="1:10" ht="25.5" hidden="1" customHeight="1">
      <c r="A43" s="89"/>
      <c r="B43" s="233" t="s">
        <v>53</v>
      </c>
      <c r="C43" s="234"/>
      <c r="D43" s="234"/>
      <c r="E43" s="235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>
      <c r="B47" s="121" t="s">
        <v>55</v>
      </c>
    </row>
    <row r="49" spans="1:10" ht="25.5" customHeight="1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>
      <c r="A50" s="124"/>
      <c r="B50" s="129" t="s">
        <v>57</v>
      </c>
      <c r="C50" s="236" t="s">
        <v>58</v>
      </c>
      <c r="D50" s="237"/>
      <c r="E50" s="237"/>
      <c r="F50" s="135" t="s">
        <v>24</v>
      </c>
      <c r="G50" s="136"/>
      <c r="H50" s="136"/>
      <c r="I50" s="136">
        <f ca="1">'SO 701  2021130701 Pol'!G8</f>
        <v>0</v>
      </c>
      <c r="J50" s="133" t="str">
        <f>IF(I65=0,"",I50/I65*100)</f>
        <v/>
      </c>
    </row>
    <row r="51" spans="1:10" ht="36.75" customHeight="1">
      <c r="A51" s="124"/>
      <c r="B51" s="129" t="s">
        <v>59</v>
      </c>
      <c r="C51" s="236" t="s">
        <v>60</v>
      </c>
      <c r="D51" s="237"/>
      <c r="E51" s="237"/>
      <c r="F51" s="135" t="s">
        <v>24</v>
      </c>
      <c r="G51" s="136"/>
      <c r="H51" s="136"/>
      <c r="I51" s="136">
        <f ca="1">'SO 701  2021130701 Pol'!G84</f>
        <v>0</v>
      </c>
      <c r="J51" s="133" t="str">
        <f>IF(I65=0,"",I51/I65*100)</f>
        <v/>
      </c>
    </row>
    <row r="52" spans="1:10" ht="36.75" customHeight="1">
      <c r="A52" s="124"/>
      <c r="B52" s="129" t="s">
        <v>61</v>
      </c>
      <c r="C52" s="236" t="s">
        <v>62</v>
      </c>
      <c r="D52" s="237"/>
      <c r="E52" s="237"/>
      <c r="F52" s="135" t="s">
        <v>24</v>
      </c>
      <c r="G52" s="136"/>
      <c r="H52" s="136"/>
      <c r="I52" s="136">
        <f ca="1">'SO 701  2021130701 Pol'!G120</f>
        <v>0</v>
      </c>
      <c r="J52" s="133" t="str">
        <f>IF(I65=0,"",I52/I65*100)</f>
        <v/>
      </c>
    </row>
    <row r="53" spans="1:10" ht="36.75" customHeight="1">
      <c r="A53" s="124"/>
      <c r="B53" s="129" t="s">
        <v>63</v>
      </c>
      <c r="C53" s="236" t="s">
        <v>64</v>
      </c>
      <c r="D53" s="237"/>
      <c r="E53" s="237"/>
      <c r="F53" s="135" t="s">
        <v>24</v>
      </c>
      <c r="G53" s="136"/>
      <c r="H53" s="136"/>
      <c r="I53" s="136">
        <f ca="1">'SO 701  2021130701 Pol'!G135</f>
        <v>0</v>
      </c>
      <c r="J53" s="133" t="str">
        <f>IF(I65=0,"",I53/I65*100)</f>
        <v/>
      </c>
    </row>
    <row r="54" spans="1:10" ht="36.75" customHeight="1">
      <c r="A54" s="124"/>
      <c r="B54" s="129" t="s">
        <v>65</v>
      </c>
      <c r="C54" s="236" t="s">
        <v>66</v>
      </c>
      <c r="D54" s="237"/>
      <c r="E54" s="237"/>
      <c r="F54" s="135" t="s">
        <v>24</v>
      </c>
      <c r="G54" s="136"/>
      <c r="H54" s="136"/>
      <c r="I54" s="136">
        <f ca="1">'SO 701  2021130701 Pol'!G147</f>
        <v>0</v>
      </c>
      <c r="J54" s="133" t="str">
        <f>IF(I65=0,"",I54/I65*100)</f>
        <v/>
      </c>
    </row>
    <row r="55" spans="1:10" ht="36.75" customHeight="1">
      <c r="A55" s="124"/>
      <c r="B55" s="129" t="s">
        <v>67</v>
      </c>
      <c r="C55" s="236" t="s">
        <v>68</v>
      </c>
      <c r="D55" s="237"/>
      <c r="E55" s="237"/>
      <c r="F55" s="135" t="s">
        <v>24</v>
      </c>
      <c r="G55" s="136"/>
      <c r="H55" s="136"/>
      <c r="I55" s="136">
        <f ca="1">'SO 701  2021130701 Pol'!G152</f>
        <v>0</v>
      </c>
      <c r="J55" s="133" t="str">
        <f>IF(I65=0,"",I55/I65*100)</f>
        <v/>
      </c>
    </row>
    <row r="56" spans="1:10" ht="36.75" customHeight="1">
      <c r="A56" s="124"/>
      <c r="B56" s="129" t="s">
        <v>69</v>
      </c>
      <c r="C56" s="236" t="s">
        <v>70</v>
      </c>
      <c r="D56" s="237"/>
      <c r="E56" s="237"/>
      <c r="F56" s="135" t="s">
        <v>24</v>
      </c>
      <c r="G56" s="136"/>
      <c r="H56" s="136"/>
      <c r="I56" s="136">
        <f ca="1">'SO 701  2021130701 Pol'!G161</f>
        <v>0</v>
      </c>
      <c r="J56" s="133" t="str">
        <f>IF(I65=0,"",I56/I65*100)</f>
        <v/>
      </c>
    </row>
    <row r="57" spans="1:10" ht="36.75" customHeight="1">
      <c r="A57" s="124"/>
      <c r="B57" s="129" t="s">
        <v>71</v>
      </c>
      <c r="C57" s="236" t="s">
        <v>72</v>
      </c>
      <c r="D57" s="237"/>
      <c r="E57" s="237"/>
      <c r="F57" s="135" t="s">
        <v>25</v>
      </c>
      <c r="G57" s="136"/>
      <c r="H57" s="136"/>
      <c r="I57" s="136">
        <f ca="1">'SO 701  2021130701 Pol'!G165</f>
        <v>0</v>
      </c>
      <c r="J57" s="133" t="str">
        <f>IF(I65=0,"",I57/I65*100)</f>
        <v/>
      </c>
    </row>
    <row r="58" spans="1:10" ht="36.75" customHeight="1">
      <c r="A58" s="124"/>
      <c r="B58" s="129" t="s">
        <v>73</v>
      </c>
      <c r="C58" s="236" t="s">
        <v>74</v>
      </c>
      <c r="D58" s="237"/>
      <c r="E58" s="237"/>
      <c r="F58" s="135" t="s">
        <v>25</v>
      </c>
      <c r="G58" s="136"/>
      <c r="H58" s="136"/>
      <c r="I58" s="136">
        <f ca="1">'SO 701  2021130701 Pol'!G168</f>
        <v>0</v>
      </c>
      <c r="J58" s="133" t="str">
        <f>IF(I65=0,"",I58/I65*100)</f>
        <v/>
      </c>
    </row>
    <row r="59" spans="1:10" ht="36.75" customHeight="1">
      <c r="A59" s="124"/>
      <c r="B59" s="129" t="s">
        <v>75</v>
      </c>
      <c r="C59" s="236" t="s">
        <v>76</v>
      </c>
      <c r="D59" s="237"/>
      <c r="E59" s="237"/>
      <c r="F59" s="135" t="s">
        <v>25</v>
      </c>
      <c r="G59" s="136"/>
      <c r="H59" s="136"/>
      <c r="I59" s="136">
        <f ca="1">'SO 701  2021130701 Pol'!G171</f>
        <v>0</v>
      </c>
      <c r="J59" s="133" t="str">
        <f>IF(I65=0,"",I59/I65*100)</f>
        <v/>
      </c>
    </row>
    <row r="60" spans="1:10" ht="36.75" customHeight="1">
      <c r="A60" s="124"/>
      <c r="B60" s="129" t="s">
        <v>77</v>
      </c>
      <c r="C60" s="236" t="s">
        <v>78</v>
      </c>
      <c r="D60" s="237"/>
      <c r="E60" s="237"/>
      <c r="F60" s="135" t="s">
        <v>26</v>
      </c>
      <c r="G60" s="136"/>
      <c r="H60" s="136"/>
      <c r="I60" s="136">
        <f ca="1">'SO 701  2021130701 Pol'!G174</f>
        <v>0</v>
      </c>
      <c r="J60" s="133" t="str">
        <f>IF(I65=0,"",I60/I65*100)</f>
        <v/>
      </c>
    </row>
    <row r="61" spans="1:10" ht="36.75" customHeight="1">
      <c r="A61" s="124"/>
      <c r="B61" s="129" t="s">
        <v>79</v>
      </c>
      <c r="C61" s="236" t="s">
        <v>80</v>
      </c>
      <c r="D61" s="237"/>
      <c r="E61" s="237"/>
      <c r="F61" s="135" t="s">
        <v>26</v>
      </c>
      <c r="G61" s="136"/>
      <c r="H61" s="136"/>
      <c r="I61" s="136">
        <f ca="1">'SO 701  2021130701 Pol'!G177</f>
        <v>0</v>
      </c>
      <c r="J61" s="133" t="str">
        <f>IF(I65=0,"",I61/I65*100)</f>
        <v/>
      </c>
    </row>
    <row r="62" spans="1:10" ht="36.75" customHeight="1">
      <c r="A62" s="124"/>
      <c r="B62" s="129" t="s">
        <v>81</v>
      </c>
      <c r="C62" s="236" t="s">
        <v>82</v>
      </c>
      <c r="D62" s="237"/>
      <c r="E62" s="237"/>
      <c r="F62" s="135" t="s">
        <v>26</v>
      </c>
      <c r="G62" s="136"/>
      <c r="H62" s="136"/>
      <c r="I62" s="136">
        <f ca="1">'SO 701  2021130701 Pol'!G181</f>
        <v>0</v>
      </c>
      <c r="J62" s="133" t="str">
        <f>IF(I65=0,"",I62/I65*100)</f>
        <v/>
      </c>
    </row>
    <row r="63" spans="1:10" ht="36.75" customHeight="1">
      <c r="A63" s="124"/>
      <c r="B63" s="129" t="s">
        <v>83</v>
      </c>
      <c r="C63" s="236" t="s">
        <v>27</v>
      </c>
      <c r="D63" s="237"/>
      <c r="E63" s="237"/>
      <c r="F63" s="135" t="s">
        <v>83</v>
      </c>
      <c r="G63" s="136"/>
      <c r="H63" s="136"/>
      <c r="I63" s="136">
        <f ca="1">'SO 701  2021130701 Pol'!G184</f>
        <v>0</v>
      </c>
      <c r="J63" s="133" t="str">
        <f>IF(I65=0,"",I63/I65*100)</f>
        <v/>
      </c>
    </row>
    <row r="64" spans="1:10" ht="36.75" customHeight="1">
      <c r="A64" s="124"/>
      <c r="B64" s="129" t="s">
        <v>84</v>
      </c>
      <c r="C64" s="236" t="s">
        <v>28</v>
      </c>
      <c r="D64" s="237"/>
      <c r="E64" s="237"/>
      <c r="F64" s="135" t="s">
        <v>84</v>
      </c>
      <c r="G64" s="136"/>
      <c r="H64" s="136"/>
      <c r="I64" s="136">
        <f ca="1">'SO 701  2021130701 Pol'!G192</f>
        <v>0</v>
      </c>
      <c r="J64" s="133" t="str">
        <f>IF(I65=0,"",I64/I65*100)</f>
        <v/>
      </c>
    </row>
    <row r="65" spans="1:10" ht="25.5" customHeight="1">
      <c r="A65" s="125"/>
      <c r="B65" s="130" t="s">
        <v>1</v>
      </c>
      <c r="C65" s="131"/>
      <c r="D65" s="132"/>
      <c r="E65" s="132"/>
      <c r="F65" s="137"/>
      <c r="G65" s="138"/>
      <c r="H65" s="138"/>
      <c r="I65" s="138">
        <f>SUM(I50:I64)</f>
        <v>0</v>
      </c>
      <c r="J65" s="134">
        <f>SUM(J50:J64)</f>
        <v>0</v>
      </c>
    </row>
    <row r="66" spans="1:10">
      <c r="F66" s="87"/>
      <c r="G66" s="87"/>
      <c r="H66" s="87"/>
      <c r="I66" s="87"/>
      <c r="J66" s="88"/>
    </row>
    <row r="67" spans="1:10">
      <c r="F67" s="87"/>
      <c r="G67" s="87"/>
      <c r="H67" s="87"/>
      <c r="I67" s="87"/>
      <c r="J67" s="88"/>
    </row>
    <row r="68" spans="1:10">
      <c r="F68" s="87"/>
      <c r="G68" s="87"/>
      <c r="H68" s="87"/>
      <c r="I68" s="87"/>
      <c r="J68" s="88"/>
    </row>
  </sheetData>
  <sheetProtection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60:E60"/>
    <mergeCell ref="B43:E43"/>
    <mergeCell ref="C50:E50"/>
    <mergeCell ref="C51:E51"/>
    <mergeCell ref="C52:E52"/>
    <mergeCell ref="C53:E53"/>
    <mergeCell ref="C54:E54"/>
    <mergeCell ref="C41:E41"/>
    <mergeCell ref="C42:E42"/>
    <mergeCell ref="G25:I25"/>
    <mergeCell ref="I19:J19"/>
    <mergeCell ref="G28:I28"/>
    <mergeCell ref="D34:E34"/>
    <mergeCell ref="G34:I34"/>
    <mergeCell ref="D35:E35"/>
    <mergeCell ref="G19:H19"/>
    <mergeCell ref="G20:H20"/>
    <mergeCell ref="G21:H21"/>
    <mergeCell ref="C39:E39"/>
    <mergeCell ref="C40:E40"/>
    <mergeCell ref="G29:I29"/>
    <mergeCell ref="E21:F21"/>
    <mergeCell ref="G24:I24"/>
    <mergeCell ref="G23:I23"/>
    <mergeCell ref="G17:H17"/>
    <mergeCell ref="E16:F16"/>
    <mergeCell ref="E13:G13"/>
    <mergeCell ref="D5:G5"/>
    <mergeCell ref="D6:G6"/>
    <mergeCell ref="E7:G7"/>
    <mergeCell ref="E17:F17"/>
    <mergeCell ref="D12:G12"/>
    <mergeCell ref="G27:I27"/>
    <mergeCell ref="G18:H18"/>
    <mergeCell ref="I17:J17"/>
    <mergeCell ref="I18:J18"/>
    <mergeCell ref="E18:F18"/>
    <mergeCell ref="E2:J2"/>
    <mergeCell ref="E3:J3"/>
    <mergeCell ref="E15:F15"/>
    <mergeCell ref="E19:F19"/>
    <mergeCell ref="E20:F20"/>
    <mergeCell ref="D11:G11"/>
    <mergeCell ref="G15:H15"/>
    <mergeCell ref="I15:J15"/>
    <mergeCell ref="I16:J16"/>
    <mergeCell ref="B1:J1"/>
    <mergeCell ref="G26:I26"/>
    <mergeCell ref="I20:J20"/>
    <mergeCell ref="I21:J21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5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>
      <c r="A4" s="50" t="s">
        <v>9</v>
      </c>
      <c r="B4" s="49"/>
      <c r="C4" s="240"/>
      <c r="D4" s="240"/>
      <c r="E4" s="240"/>
      <c r="F4" s="240"/>
      <c r="G4" s="241"/>
    </row>
    <row r="5" spans="1:7">
      <c r="B5" s="4"/>
      <c r="C5" s="5"/>
      <c r="D5" s="6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6" t="s">
        <v>85</v>
      </c>
      <c r="B1" s="246"/>
      <c r="C1" s="246"/>
      <c r="D1" s="246"/>
      <c r="E1" s="246"/>
      <c r="F1" s="246"/>
      <c r="G1" s="246"/>
      <c r="AG1" t="s">
        <v>86</v>
      </c>
    </row>
    <row r="2" spans="1:60" ht="24.95" customHeight="1">
      <c r="A2" s="140" t="s">
        <v>7</v>
      </c>
      <c r="B2" s="49" t="s">
        <v>48</v>
      </c>
      <c r="C2" s="247" t="s">
        <v>49</v>
      </c>
      <c r="D2" s="248"/>
      <c r="E2" s="248"/>
      <c r="F2" s="248"/>
      <c r="G2" s="249"/>
      <c r="AG2" t="s">
        <v>87</v>
      </c>
    </row>
    <row r="3" spans="1:60" ht="24.95" customHeight="1">
      <c r="A3" s="140" t="s">
        <v>8</v>
      </c>
      <c r="B3" s="49" t="s">
        <v>45</v>
      </c>
      <c r="C3" s="247" t="s">
        <v>44</v>
      </c>
      <c r="D3" s="248"/>
      <c r="E3" s="248"/>
      <c r="F3" s="248"/>
      <c r="G3" s="249"/>
      <c r="AC3" s="122" t="s">
        <v>87</v>
      </c>
      <c r="AG3" t="s">
        <v>88</v>
      </c>
    </row>
    <row r="4" spans="1:60" ht="24.95" customHeight="1">
      <c r="A4" s="141" t="s">
        <v>9</v>
      </c>
      <c r="B4" s="142" t="s">
        <v>43</v>
      </c>
      <c r="C4" s="250" t="s">
        <v>44</v>
      </c>
      <c r="D4" s="251"/>
      <c r="E4" s="251"/>
      <c r="F4" s="251"/>
      <c r="G4" s="252"/>
      <c r="AG4" t="s">
        <v>89</v>
      </c>
    </row>
    <row r="5" spans="1:60">
      <c r="D5" s="10"/>
    </row>
    <row r="6" spans="1:60" ht="38.25">
      <c r="A6" s="144" t="s">
        <v>90</v>
      </c>
      <c r="B6" s="146" t="s">
        <v>91</v>
      </c>
      <c r="C6" s="146" t="s">
        <v>92</v>
      </c>
      <c r="D6" s="145" t="s">
        <v>93</v>
      </c>
      <c r="E6" s="144" t="s">
        <v>94</v>
      </c>
      <c r="F6" s="143" t="s">
        <v>95</v>
      </c>
      <c r="G6" s="144" t="s">
        <v>29</v>
      </c>
      <c r="H6" s="147" t="s">
        <v>30</v>
      </c>
      <c r="I6" s="147" t="s">
        <v>96</v>
      </c>
      <c r="J6" s="147" t="s">
        <v>31</v>
      </c>
      <c r="K6" s="147" t="s">
        <v>97</v>
      </c>
      <c r="L6" s="147" t="s">
        <v>98</v>
      </c>
      <c r="M6" s="147" t="s">
        <v>99</v>
      </c>
      <c r="N6" s="147" t="s">
        <v>100</v>
      </c>
      <c r="O6" s="147" t="s">
        <v>101</v>
      </c>
      <c r="P6" s="147" t="s">
        <v>102</v>
      </c>
      <c r="Q6" s="147" t="s">
        <v>103</v>
      </c>
      <c r="R6" s="147" t="s">
        <v>104</v>
      </c>
      <c r="S6" s="147" t="s">
        <v>105</v>
      </c>
      <c r="T6" s="147" t="s">
        <v>106</v>
      </c>
      <c r="U6" s="147" t="s">
        <v>107</v>
      </c>
      <c r="V6" s="147" t="s">
        <v>108</v>
      </c>
      <c r="W6" s="147" t="s">
        <v>109</v>
      </c>
      <c r="X6" s="147" t="s">
        <v>110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3" t="s">
        <v>111</v>
      </c>
      <c r="B8" s="164" t="s">
        <v>57</v>
      </c>
      <c r="C8" s="178" t="s">
        <v>58</v>
      </c>
      <c r="D8" s="165"/>
      <c r="E8" s="166"/>
      <c r="F8" s="167"/>
      <c r="G8" s="167">
        <f>SUMIF(AG9:AG83,"&lt;&gt;NOR",G9:G83)</f>
        <v>0</v>
      </c>
      <c r="H8" s="167"/>
      <c r="I8" s="167">
        <f>SUM(I9:I83)</f>
        <v>0</v>
      </c>
      <c r="J8" s="167"/>
      <c r="K8" s="167">
        <f>SUM(K9:K83)</f>
        <v>0</v>
      </c>
      <c r="L8" s="167"/>
      <c r="M8" s="167">
        <f>SUM(M9:M83)</f>
        <v>0</v>
      </c>
      <c r="N8" s="167"/>
      <c r="O8" s="167">
        <f>SUM(O9:O83)</f>
        <v>8.92</v>
      </c>
      <c r="P8" s="167"/>
      <c r="Q8" s="167">
        <f>SUM(Q9:Q83)</f>
        <v>0</v>
      </c>
      <c r="R8" s="167"/>
      <c r="S8" s="167"/>
      <c r="T8" s="168"/>
      <c r="U8" s="162"/>
      <c r="V8" s="162">
        <f>SUM(V9:V83)</f>
        <v>101.48000000000002</v>
      </c>
      <c r="W8" s="162"/>
      <c r="X8" s="162"/>
      <c r="AG8" t="s">
        <v>112</v>
      </c>
    </row>
    <row r="9" spans="1:60" outlineLevel="1">
      <c r="A9" s="169">
        <v>1</v>
      </c>
      <c r="B9" s="170" t="s">
        <v>113</v>
      </c>
      <c r="C9" s="179" t="s">
        <v>114</v>
      </c>
      <c r="D9" s="171" t="s">
        <v>115</v>
      </c>
      <c r="E9" s="172">
        <v>13.577999999999999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116</v>
      </c>
      <c r="S9" s="174" t="s">
        <v>117</v>
      </c>
      <c r="T9" s="175" t="s">
        <v>117</v>
      </c>
      <c r="U9" s="157">
        <v>0.1</v>
      </c>
      <c r="V9" s="157">
        <f>ROUND(E9*U9,2)</f>
        <v>1.36</v>
      </c>
      <c r="W9" s="157"/>
      <c r="X9" s="157" t="s">
        <v>118</v>
      </c>
      <c r="Y9" s="148"/>
      <c r="Z9" s="148"/>
      <c r="AA9" s="148"/>
      <c r="AB9" s="148"/>
      <c r="AC9" s="148"/>
      <c r="AD9" s="148"/>
      <c r="AE9" s="148"/>
      <c r="AF9" s="148"/>
      <c r="AG9" s="148" t="s">
        <v>119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244" t="s">
        <v>120</v>
      </c>
      <c r="D10" s="245"/>
      <c r="E10" s="245"/>
      <c r="F10" s="245"/>
      <c r="G10" s="24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121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nebo lesní půdy, s vodorovným přemístěním na hromady v místě upotřebení nebo na dočasné či trvalé skládky se složením</v>
      </c>
      <c r="BB10" s="148"/>
      <c r="BC10" s="148"/>
      <c r="BD10" s="148"/>
      <c r="BE10" s="148"/>
      <c r="BF10" s="148"/>
      <c r="BG10" s="148"/>
      <c r="BH10" s="148"/>
    </row>
    <row r="11" spans="1:60" outlineLevel="1">
      <c r="A11" s="155"/>
      <c r="B11" s="156"/>
      <c r="C11" s="180" t="s">
        <v>122</v>
      </c>
      <c r="D11" s="158"/>
      <c r="E11" s="159">
        <v>13.577999999999999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123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242"/>
      <c r="D12" s="243"/>
      <c r="E12" s="243"/>
      <c r="F12" s="243"/>
      <c r="G12" s="243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69">
        <v>2</v>
      </c>
      <c r="B13" s="170" t="s">
        <v>125</v>
      </c>
      <c r="C13" s="179" t="s">
        <v>126</v>
      </c>
      <c r="D13" s="171" t="s">
        <v>115</v>
      </c>
      <c r="E13" s="172">
        <v>24.948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 t="s">
        <v>116</v>
      </c>
      <c r="S13" s="174" t="s">
        <v>117</v>
      </c>
      <c r="T13" s="175" t="s">
        <v>117</v>
      </c>
      <c r="U13" s="157">
        <v>0.12</v>
      </c>
      <c r="V13" s="157">
        <f>ROUND(E13*U13,2)</f>
        <v>2.99</v>
      </c>
      <c r="W13" s="157"/>
      <c r="X13" s="157" t="s">
        <v>118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33.75" outlineLevel="1">
      <c r="A14" s="155"/>
      <c r="B14" s="156"/>
      <c r="C14" s="244" t="s">
        <v>127</v>
      </c>
      <c r="D14" s="245"/>
      <c r="E14" s="245"/>
      <c r="F14" s="245"/>
      <c r="G14" s="245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121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76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148"/>
      <c r="BC14" s="148"/>
      <c r="BD14" s="148"/>
      <c r="BE14" s="148"/>
      <c r="BF14" s="148"/>
      <c r="BG14" s="148"/>
      <c r="BH14" s="148"/>
    </row>
    <row r="15" spans="1:60" outlineLevel="1">
      <c r="A15" s="155"/>
      <c r="B15" s="156"/>
      <c r="C15" s="180" t="s">
        <v>128</v>
      </c>
      <c r="D15" s="158"/>
      <c r="E15" s="159">
        <v>24.948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123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55"/>
      <c r="B16" s="156"/>
      <c r="C16" s="242"/>
      <c r="D16" s="243"/>
      <c r="E16" s="243"/>
      <c r="F16" s="243"/>
      <c r="G16" s="243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69">
        <v>3</v>
      </c>
      <c r="B17" s="170" t="s">
        <v>129</v>
      </c>
      <c r="C17" s="179" t="s">
        <v>130</v>
      </c>
      <c r="D17" s="171" t="s">
        <v>115</v>
      </c>
      <c r="E17" s="172">
        <v>12.474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116</v>
      </c>
      <c r="S17" s="174" t="s">
        <v>117</v>
      </c>
      <c r="T17" s="175" t="s">
        <v>117</v>
      </c>
      <c r="U17" s="157">
        <v>4.3099999999999999E-2</v>
      </c>
      <c r="V17" s="157">
        <f>ROUND(E17*U17,2)</f>
        <v>0.54</v>
      </c>
      <c r="W17" s="157"/>
      <c r="X17" s="157" t="s">
        <v>118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33.75" outlineLevel="1">
      <c r="A18" s="155"/>
      <c r="B18" s="156"/>
      <c r="C18" s="244" t="s">
        <v>127</v>
      </c>
      <c r="D18" s="245"/>
      <c r="E18" s="245"/>
      <c r="F18" s="245"/>
      <c r="G18" s="245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76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148"/>
      <c r="BC18" s="148"/>
      <c r="BD18" s="148"/>
      <c r="BE18" s="148"/>
      <c r="BF18" s="148"/>
      <c r="BG18" s="148"/>
      <c r="BH18" s="148"/>
    </row>
    <row r="19" spans="1:60" outlineLevel="1">
      <c r="A19" s="155"/>
      <c r="B19" s="156"/>
      <c r="C19" s="180" t="s">
        <v>131</v>
      </c>
      <c r="D19" s="158"/>
      <c r="E19" s="159">
        <v>12.474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123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55"/>
      <c r="B20" s="156"/>
      <c r="C20" s="242"/>
      <c r="D20" s="243"/>
      <c r="E20" s="243"/>
      <c r="F20" s="243"/>
      <c r="G20" s="243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69">
        <v>4</v>
      </c>
      <c r="B21" s="170" t="s">
        <v>132</v>
      </c>
      <c r="C21" s="179" t="s">
        <v>133</v>
      </c>
      <c r="D21" s="171" t="s">
        <v>115</v>
      </c>
      <c r="E21" s="172">
        <v>8.7515000000000001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 t="s">
        <v>116</v>
      </c>
      <c r="S21" s="174" t="s">
        <v>117</v>
      </c>
      <c r="T21" s="175" t="s">
        <v>117</v>
      </c>
      <c r="U21" s="157">
        <v>3.53</v>
      </c>
      <c r="V21" s="157">
        <f>ROUND(E21*U21,2)</f>
        <v>30.89</v>
      </c>
      <c r="W21" s="157"/>
      <c r="X21" s="157" t="s">
        <v>118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55"/>
      <c r="B22" s="156"/>
      <c r="C22" s="244" t="s">
        <v>134</v>
      </c>
      <c r="D22" s="245"/>
      <c r="E22" s="245"/>
      <c r="F22" s="245"/>
      <c r="G22" s="245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121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80" t="s">
        <v>135</v>
      </c>
      <c r="D23" s="158"/>
      <c r="E23" s="159">
        <v>1.6639999999999999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123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180" t="s">
        <v>136</v>
      </c>
      <c r="D24" s="158"/>
      <c r="E24" s="159">
        <v>2.3464999999999998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123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55"/>
      <c r="B25" s="156"/>
      <c r="C25" s="180" t="s">
        <v>137</v>
      </c>
      <c r="D25" s="158"/>
      <c r="E25" s="159">
        <v>1.456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123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181" t="s">
        <v>138</v>
      </c>
      <c r="D26" s="160"/>
      <c r="E26" s="161">
        <v>5.4664999999999999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123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55"/>
      <c r="B27" s="156"/>
      <c r="C27" s="180" t="s">
        <v>139</v>
      </c>
      <c r="D27" s="158"/>
      <c r="E27" s="159">
        <v>3.2850000000000001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123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181" t="s">
        <v>138</v>
      </c>
      <c r="D28" s="160"/>
      <c r="E28" s="161">
        <v>3.2850000000000001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123</v>
      </c>
      <c r="AH28" s="148">
        <v>1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5"/>
      <c r="B29" s="156"/>
      <c r="C29" s="242"/>
      <c r="D29" s="243"/>
      <c r="E29" s="243"/>
      <c r="F29" s="243"/>
      <c r="G29" s="243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124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69">
        <v>5</v>
      </c>
      <c r="B30" s="170" t="s">
        <v>132</v>
      </c>
      <c r="C30" s="179" t="s">
        <v>133</v>
      </c>
      <c r="D30" s="171" t="s">
        <v>115</v>
      </c>
      <c r="E30" s="172">
        <v>4.5449999999999999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</v>
      </c>
      <c r="O30" s="174">
        <f>ROUND(E30*N30,2)</f>
        <v>0</v>
      </c>
      <c r="P30" s="174">
        <v>0</v>
      </c>
      <c r="Q30" s="174">
        <f>ROUND(E30*P30,2)</f>
        <v>0</v>
      </c>
      <c r="R30" s="174" t="s">
        <v>116</v>
      </c>
      <c r="S30" s="174" t="s">
        <v>117</v>
      </c>
      <c r="T30" s="175" t="s">
        <v>117</v>
      </c>
      <c r="U30" s="157">
        <v>3.53</v>
      </c>
      <c r="V30" s="157">
        <f>ROUND(E30*U30,2)</f>
        <v>16.04</v>
      </c>
      <c r="W30" s="157"/>
      <c r="X30" s="157" t="s">
        <v>118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244" t="s">
        <v>134</v>
      </c>
      <c r="D31" s="245"/>
      <c r="E31" s="245"/>
      <c r="F31" s="245"/>
      <c r="G31" s="245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80" t="s">
        <v>140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123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5"/>
      <c r="B33" s="156"/>
      <c r="C33" s="180" t="s">
        <v>141</v>
      </c>
      <c r="D33" s="158"/>
      <c r="E33" s="159">
        <v>0.6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123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180" t="s">
        <v>142</v>
      </c>
      <c r="D34" s="158"/>
      <c r="E34" s="159">
        <v>0.42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123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55"/>
      <c r="B35" s="156"/>
      <c r="C35" s="180" t="s">
        <v>143</v>
      </c>
      <c r="D35" s="158"/>
      <c r="E35" s="159">
        <v>2.4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123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55"/>
      <c r="B36" s="156"/>
      <c r="C36" s="180" t="s">
        <v>144</v>
      </c>
      <c r="D36" s="158"/>
      <c r="E36" s="159">
        <v>1.125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123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55"/>
      <c r="B37" s="156"/>
      <c r="C37" s="242"/>
      <c r="D37" s="243"/>
      <c r="E37" s="243"/>
      <c r="F37" s="243"/>
      <c r="G37" s="243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124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69">
        <v>6</v>
      </c>
      <c r="B38" s="170" t="s">
        <v>145</v>
      </c>
      <c r="C38" s="179" t="s">
        <v>146</v>
      </c>
      <c r="D38" s="171" t="s">
        <v>115</v>
      </c>
      <c r="E38" s="172">
        <v>9.9600000000000009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4">
        <v>0</v>
      </c>
      <c r="O38" s="174">
        <f>ROUND(E38*N38,2)</f>
        <v>0</v>
      </c>
      <c r="P38" s="174">
        <v>0</v>
      </c>
      <c r="Q38" s="174">
        <f>ROUND(E38*P38,2)</f>
        <v>0</v>
      </c>
      <c r="R38" s="174" t="s">
        <v>116</v>
      </c>
      <c r="S38" s="174" t="s">
        <v>117</v>
      </c>
      <c r="T38" s="175" t="s">
        <v>117</v>
      </c>
      <c r="U38" s="157">
        <v>1.0999999999999999E-2</v>
      </c>
      <c r="V38" s="157">
        <f>ROUND(E38*U38,2)</f>
        <v>0.11</v>
      </c>
      <c r="W38" s="157"/>
      <c r="X38" s="157" t="s">
        <v>118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55"/>
      <c r="B39" s="156"/>
      <c r="C39" s="244" t="s">
        <v>147</v>
      </c>
      <c r="D39" s="245"/>
      <c r="E39" s="245"/>
      <c r="F39" s="245"/>
      <c r="G39" s="245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121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55"/>
      <c r="B40" s="156"/>
      <c r="C40" s="180" t="s">
        <v>148</v>
      </c>
      <c r="D40" s="158"/>
      <c r="E40" s="159">
        <v>4.9800000000000004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123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55"/>
      <c r="B41" s="156"/>
      <c r="C41" s="180" t="s">
        <v>149</v>
      </c>
      <c r="D41" s="158"/>
      <c r="E41" s="159">
        <v>4.9800000000000004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123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55"/>
      <c r="B42" s="156"/>
      <c r="C42" s="242"/>
      <c r="D42" s="243"/>
      <c r="E42" s="243"/>
      <c r="F42" s="243"/>
      <c r="G42" s="243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124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>
      <c r="A43" s="169">
        <v>7</v>
      </c>
      <c r="B43" s="170" t="s">
        <v>150</v>
      </c>
      <c r="C43" s="179" t="s">
        <v>151</v>
      </c>
      <c r="D43" s="171" t="s">
        <v>115</v>
      </c>
      <c r="E43" s="172">
        <v>28.7195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4">
        <v>0</v>
      </c>
      <c r="O43" s="174">
        <f>ROUND(E43*N43,2)</f>
        <v>0</v>
      </c>
      <c r="P43" s="174">
        <v>0</v>
      </c>
      <c r="Q43" s="174">
        <f>ROUND(E43*P43,2)</f>
        <v>0</v>
      </c>
      <c r="R43" s="174" t="s">
        <v>116</v>
      </c>
      <c r="S43" s="174" t="s">
        <v>117</v>
      </c>
      <c r="T43" s="175" t="s">
        <v>117</v>
      </c>
      <c r="U43" s="157">
        <v>0.01</v>
      </c>
      <c r="V43" s="157">
        <f>ROUND(E43*U43,2)</f>
        <v>0.28999999999999998</v>
      </c>
      <c r="W43" s="157"/>
      <c r="X43" s="157" t="s">
        <v>118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119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244" t="s">
        <v>147</v>
      </c>
      <c r="D44" s="245"/>
      <c r="E44" s="245"/>
      <c r="F44" s="245"/>
      <c r="G44" s="245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121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55"/>
      <c r="B45" s="156"/>
      <c r="C45" s="180" t="s">
        <v>152</v>
      </c>
      <c r="D45" s="158"/>
      <c r="E45" s="159">
        <v>24.948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123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55"/>
      <c r="B46" s="156"/>
      <c r="C46" s="180" t="s">
        <v>153</v>
      </c>
      <c r="D46" s="158"/>
      <c r="E46" s="159">
        <v>8.7515000000000001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123</v>
      </c>
      <c r="AH46" s="148">
        <v>5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55"/>
      <c r="B47" s="156"/>
      <c r="C47" s="180" t="s">
        <v>154</v>
      </c>
      <c r="D47" s="158"/>
      <c r="E47" s="159">
        <v>-4.9800000000000004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123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55"/>
      <c r="B48" s="156"/>
      <c r="C48" s="242"/>
      <c r="D48" s="243"/>
      <c r="E48" s="243"/>
      <c r="F48" s="243"/>
      <c r="G48" s="243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124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>
      <c r="A49" s="169">
        <v>8</v>
      </c>
      <c r="B49" s="170" t="s">
        <v>155</v>
      </c>
      <c r="C49" s="179" t="s">
        <v>156</v>
      </c>
      <c r="D49" s="171" t="s">
        <v>115</v>
      </c>
      <c r="E49" s="172">
        <v>18.558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21</v>
      </c>
      <c r="M49" s="174">
        <f>G49*(1+L49/100)</f>
        <v>0</v>
      </c>
      <c r="N49" s="174">
        <v>0</v>
      </c>
      <c r="O49" s="174">
        <f>ROUND(E49*N49,2)</f>
        <v>0</v>
      </c>
      <c r="P49" s="174">
        <v>0</v>
      </c>
      <c r="Q49" s="174">
        <f>ROUND(E49*P49,2)</f>
        <v>0</v>
      </c>
      <c r="R49" s="174" t="s">
        <v>116</v>
      </c>
      <c r="S49" s="174" t="s">
        <v>117</v>
      </c>
      <c r="T49" s="175" t="s">
        <v>117</v>
      </c>
      <c r="U49" s="157">
        <v>0.65</v>
      </c>
      <c r="V49" s="157">
        <f>ROUND(E49*U49,2)</f>
        <v>12.06</v>
      </c>
      <c r="W49" s="157"/>
      <c r="X49" s="157" t="s">
        <v>118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119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55"/>
      <c r="B50" s="156"/>
      <c r="C50" s="180" t="s">
        <v>157</v>
      </c>
      <c r="D50" s="158"/>
      <c r="E50" s="159">
        <v>4.9800000000000004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123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55"/>
      <c r="B51" s="156"/>
      <c r="C51" s="180" t="s">
        <v>158</v>
      </c>
      <c r="D51" s="158"/>
      <c r="E51" s="159">
        <v>13.577999999999999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123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55"/>
      <c r="B52" s="156"/>
      <c r="C52" s="242"/>
      <c r="D52" s="243"/>
      <c r="E52" s="243"/>
      <c r="F52" s="243"/>
      <c r="G52" s="243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124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>
      <c r="A53" s="169">
        <v>9</v>
      </c>
      <c r="B53" s="170" t="s">
        <v>159</v>
      </c>
      <c r="C53" s="179" t="s">
        <v>160</v>
      </c>
      <c r="D53" s="171" t="s">
        <v>115</v>
      </c>
      <c r="E53" s="172">
        <v>11.247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4">
        <f>ROUND(E53*P53,2)</f>
        <v>0</v>
      </c>
      <c r="R53" s="174" t="s">
        <v>116</v>
      </c>
      <c r="S53" s="174" t="s">
        <v>117</v>
      </c>
      <c r="T53" s="175" t="s">
        <v>117</v>
      </c>
      <c r="U53" s="157">
        <v>1.1499999999999999</v>
      </c>
      <c r="V53" s="157">
        <f>ROUND(E53*U53,2)</f>
        <v>12.93</v>
      </c>
      <c r="W53" s="157"/>
      <c r="X53" s="157" t="s">
        <v>118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119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>
      <c r="A54" s="155"/>
      <c r="B54" s="156"/>
      <c r="C54" s="244" t="s">
        <v>161</v>
      </c>
      <c r="D54" s="245"/>
      <c r="E54" s="245"/>
      <c r="F54" s="245"/>
      <c r="G54" s="245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>
      <c r="A55" s="155"/>
      <c r="B55" s="156"/>
      <c r="C55" s="180" t="s">
        <v>162</v>
      </c>
      <c r="D55" s="158"/>
      <c r="E55" s="159">
        <v>5.5439999999999996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123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55"/>
      <c r="B56" s="156"/>
      <c r="C56" s="180" t="s">
        <v>163</v>
      </c>
      <c r="D56" s="158"/>
      <c r="E56" s="159">
        <v>5.7030000000000003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123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242"/>
      <c r="D57" s="243"/>
      <c r="E57" s="243"/>
      <c r="F57" s="243"/>
      <c r="G57" s="243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124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69">
        <v>10</v>
      </c>
      <c r="B58" s="170" t="s">
        <v>164</v>
      </c>
      <c r="C58" s="179" t="s">
        <v>165</v>
      </c>
      <c r="D58" s="171" t="s">
        <v>115</v>
      </c>
      <c r="E58" s="172">
        <v>5.2443400000000002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4">
        <v>1.7</v>
      </c>
      <c r="O58" s="174">
        <f>ROUND(E58*N58,2)</f>
        <v>8.92</v>
      </c>
      <c r="P58" s="174">
        <v>0</v>
      </c>
      <c r="Q58" s="174">
        <f>ROUND(E58*P58,2)</f>
        <v>0</v>
      </c>
      <c r="R58" s="174" t="s">
        <v>116</v>
      </c>
      <c r="S58" s="174" t="s">
        <v>117</v>
      </c>
      <c r="T58" s="175" t="s">
        <v>117</v>
      </c>
      <c r="U58" s="157">
        <v>1.59</v>
      </c>
      <c r="V58" s="157">
        <f>ROUND(E58*U58,2)</f>
        <v>8.34</v>
      </c>
      <c r="W58" s="157"/>
      <c r="X58" s="157" t="s">
        <v>118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119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>
      <c r="A59" s="155"/>
      <c r="B59" s="156"/>
      <c r="C59" s="244" t="s">
        <v>166</v>
      </c>
      <c r="D59" s="245"/>
      <c r="E59" s="245"/>
      <c r="F59" s="245"/>
      <c r="G59" s="245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121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76" t="str">
        <f>C59</f>
        <v>sypaninou z vhodných hornin tř. 1 - 4 nebo materiálem připraveným podél výkopu ve vzdálenosti do 3 m od jeho kraje, pro jakoukoliv hloubku výkopu a jakoukoliv míru zhutnění,</v>
      </c>
      <c r="BB59" s="148"/>
      <c r="BC59" s="148"/>
      <c r="BD59" s="148"/>
      <c r="BE59" s="148"/>
      <c r="BF59" s="148"/>
      <c r="BG59" s="148"/>
      <c r="BH59" s="148"/>
    </row>
    <row r="60" spans="1:60" outlineLevel="1">
      <c r="A60" s="155"/>
      <c r="B60" s="156"/>
      <c r="C60" s="180" t="s">
        <v>167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123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180" t="s">
        <v>140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123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55"/>
      <c r="B62" s="156"/>
      <c r="C62" s="180" t="s">
        <v>141</v>
      </c>
      <c r="D62" s="158"/>
      <c r="E62" s="159">
        <v>0.6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123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55"/>
      <c r="B63" s="156"/>
      <c r="C63" s="180" t="s">
        <v>142</v>
      </c>
      <c r="D63" s="158"/>
      <c r="E63" s="159">
        <v>0.42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123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55"/>
      <c r="B64" s="156"/>
      <c r="C64" s="180" t="s">
        <v>143</v>
      </c>
      <c r="D64" s="158"/>
      <c r="E64" s="159">
        <v>2.4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123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55"/>
      <c r="B65" s="156"/>
      <c r="C65" s="180" t="s">
        <v>168</v>
      </c>
      <c r="D65" s="158"/>
      <c r="E65" s="159">
        <v>0.99934000000000001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123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181" t="s">
        <v>138</v>
      </c>
      <c r="D66" s="160"/>
      <c r="E66" s="161">
        <v>4.41934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123</v>
      </c>
      <c r="AH66" s="148">
        <v>1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>
      <c r="A67" s="155"/>
      <c r="B67" s="156"/>
      <c r="C67" s="180" t="s">
        <v>169</v>
      </c>
      <c r="D67" s="158"/>
      <c r="E67" s="159">
        <v>0.82499999999999996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123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55"/>
      <c r="B68" s="156"/>
      <c r="C68" s="181" t="s">
        <v>138</v>
      </c>
      <c r="D68" s="160"/>
      <c r="E68" s="161">
        <v>0.82499999999999996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123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>
      <c r="A69" s="155"/>
      <c r="B69" s="156"/>
      <c r="C69" s="242"/>
      <c r="D69" s="243"/>
      <c r="E69" s="243"/>
      <c r="F69" s="243"/>
      <c r="G69" s="243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124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69">
        <v>11</v>
      </c>
      <c r="B70" s="170" t="s">
        <v>170</v>
      </c>
      <c r="C70" s="179" t="s">
        <v>171</v>
      </c>
      <c r="D70" s="171" t="s">
        <v>115</v>
      </c>
      <c r="E70" s="172">
        <v>4.9800000000000004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0</v>
      </c>
      <c r="O70" s="174">
        <f>ROUND(E70*N70,2)</f>
        <v>0</v>
      </c>
      <c r="P70" s="174">
        <v>0</v>
      </c>
      <c r="Q70" s="174">
        <f>ROUND(E70*P70,2)</f>
        <v>0</v>
      </c>
      <c r="R70" s="174" t="s">
        <v>116</v>
      </c>
      <c r="S70" s="174" t="s">
        <v>117</v>
      </c>
      <c r="T70" s="175" t="s">
        <v>117</v>
      </c>
      <c r="U70" s="157">
        <v>2.2000000000000002</v>
      </c>
      <c r="V70" s="157">
        <f>ROUND(E70*U70,2)</f>
        <v>10.96</v>
      </c>
      <c r="W70" s="157"/>
      <c r="X70" s="157" t="s">
        <v>118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>
      <c r="A71" s="155"/>
      <c r="B71" s="156"/>
      <c r="C71" s="244" t="s">
        <v>172</v>
      </c>
      <c r="D71" s="245"/>
      <c r="E71" s="245"/>
      <c r="F71" s="245"/>
      <c r="G71" s="245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121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76" t="str">
        <f>C71</f>
        <v>sypaninou z vhodných hornin tř. 1 - 4 nebo materiálem, uloženým ve vzdálenosti do 30 m od vnějšího kraje objektu, pro jakoukoliv míru zhutnění,</v>
      </c>
      <c r="BB71" s="148"/>
      <c r="BC71" s="148"/>
      <c r="BD71" s="148"/>
      <c r="BE71" s="148"/>
      <c r="BF71" s="148"/>
      <c r="BG71" s="148"/>
      <c r="BH71" s="148"/>
    </row>
    <row r="72" spans="1:60" outlineLevel="1">
      <c r="A72" s="155"/>
      <c r="B72" s="156"/>
      <c r="C72" s="180" t="s">
        <v>173</v>
      </c>
      <c r="D72" s="158"/>
      <c r="E72" s="159">
        <v>2.52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123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55"/>
      <c r="B73" s="156"/>
      <c r="C73" s="180" t="s">
        <v>174</v>
      </c>
      <c r="D73" s="158"/>
      <c r="E73" s="159">
        <v>2.46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123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55"/>
      <c r="B74" s="156"/>
      <c r="C74" s="242"/>
      <c r="D74" s="243"/>
      <c r="E74" s="243"/>
      <c r="F74" s="243"/>
      <c r="G74" s="243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124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>
      <c r="A75" s="169">
        <v>12</v>
      </c>
      <c r="B75" s="170" t="s">
        <v>175</v>
      </c>
      <c r="C75" s="179" t="s">
        <v>176</v>
      </c>
      <c r="D75" s="171" t="s">
        <v>115</v>
      </c>
      <c r="E75" s="172">
        <v>4.9800000000000004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 t="s">
        <v>116</v>
      </c>
      <c r="S75" s="174" t="s">
        <v>117</v>
      </c>
      <c r="T75" s="175" t="s">
        <v>117</v>
      </c>
      <c r="U75" s="157">
        <v>0.997</v>
      </c>
      <c r="V75" s="157">
        <f>ROUND(E75*U75,2)</f>
        <v>4.97</v>
      </c>
      <c r="W75" s="157"/>
      <c r="X75" s="157" t="s">
        <v>118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>
      <c r="A76" s="155"/>
      <c r="B76" s="156"/>
      <c r="C76" s="244" t="s">
        <v>172</v>
      </c>
      <c r="D76" s="245"/>
      <c r="E76" s="245"/>
      <c r="F76" s="245"/>
      <c r="G76" s="245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121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76" t="str">
        <f>C76</f>
        <v>sypaninou z vhodných hornin tř. 1 - 4 nebo materiálem, uloženým ve vzdálenosti do 30 m od vnějšího kraje objektu, pro jakoukoliv míru zhutnění,</v>
      </c>
      <c r="BB76" s="148"/>
      <c r="BC76" s="148"/>
      <c r="BD76" s="148"/>
      <c r="BE76" s="148"/>
      <c r="BF76" s="148"/>
      <c r="BG76" s="148"/>
      <c r="BH76" s="148"/>
    </row>
    <row r="77" spans="1:60" outlineLevel="1">
      <c r="A77" s="155"/>
      <c r="B77" s="156"/>
      <c r="C77" s="180" t="s">
        <v>177</v>
      </c>
      <c r="D77" s="158"/>
      <c r="E77" s="159">
        <v>4.9800000000000004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123</v>
      </c>
      <c r="AH77" s="148">
        <v>5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>
      <c r="A78" s="155"/>
      <c r="B78" s="156"/>
      <c r="C78" s="242"/>
      <c r="D78" s="243"/>
      <c r="E78" s="243"/>
      <c r="F78" s="243"/>
      <c r="G78" s="243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>
      <c r="A79" s="169">
        <v>13</v>
      </c>
      <c r="B79" s="170" t="s">
        <v>178</v>
      </c>
      <c r="C79" s="179" t="s">
        <v>179</v>
      </c>
      <c r="D79" s="171" t="s">
        <v>115</v>
      </c>
      <c r="E79" s="172">
        <v>28.7195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0</v>
      </c>
      <c r="O79" s="174">
        <f>ROUND(E79*N79,2)</f>
        <v>0</v>
      </c>
      <c r="P79" s="174">
        <v>0</v>
      </c>
      <c r="Q79" s="174">
        <f>ROUND(E79*P79,2)</f>
        <v>0</v>
      </c>
      <c r="R79" s="174" t="s">
        <v>116</v>
      </c>
      <c r="S79" s="174" t="s">
        <v>117</v>
      </c>
      <c r="T79" s="175" t="s">
        <v>117</v>
      </c>
      <c r="U79" s="157">
        <v>0</v>
      </c>
      <c r="V79" s="157">
        <f>ROUND(E79*U79,2)</f>
        <v>0</v>
      </c>
      <c r="W79" s="157"/>
      <c r="X79" s="157" t="s">
        <v>118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119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180" t="s">
        <v>152</v>
      </c>
      <c r="D80" s="158"/>
      <c r="E80" s="159">
        <v>24.948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123</v>
      </c>
      <c r="AH80" s="148">
        <v>5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55"/>
      <c r="B81" s="156"/>
      <c r="C81" s="180" t="s">
        <v>153</v>
      </c>
      <c r="D81" s="158"/>
      <c r="E81" s="159">
        <v>8.7515000000000001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123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>
      <c r="A82" s="155"/>
      <c r="B82" s="156"/>
      <c r="C82" s="180" t="s">
        <v>154</v>
      </c>
      <c r="D82" s="158"/>
      <c r="E82" s="159">
        <v>-4.9800000000000004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123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>
      <c r="A83" s="155"/>
      <c r="B83" s="156"/>
      <c r="C83" s="242"/>
      <c r="D83" s="243"/>
      <c r="E83" s="243"/>
      <c r="F83" s="243"/>
      <c r="G83" s="243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124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>
      <c r="A84" s="163" t="s">
        <v>111</v>
      </c>
      <c r="B84" s="164" t="s">
        <v>59</v>
      </c>
      <c r="C84" s="178" t="s">
        <v>60</v>
      </c>
      <c r="D84" s="165"/>
      <c r="E84" s="166"/>
      <c r="F84" s="167"/>
      <c r="G84" s="167">
        <f>SUMIF(AG85:AG119,"&lt;&gt;NOR",G85:G119)</f>
        <v>0</v>
      </c>
      <c r="H84" s="167"/>
      <c r="I84" s="167">
        <f>SUM(I85:I119)</f>
        <v>0</v>
      </c>
      <c r="J84" s="167"/>
      <c r="K84" s="167">
        <f>SUM(K85:K119)</f>
        <v>0</v>
      </c>
      <c r="L84" s="167"/>
      <c r="M84" s="167">
        <f>SUM(M85:M119)</f>
        <v>0</v>
      </c>
      <c r="N84" s="167"/>
      <c r="O84" s="167">
        <f>SUM(O85:O119)</f>
        <v>17.930000000000003</v>
      </c>
      <c r="P84" s="167"/>
      <c r="Q84" s="167">
        <f>SUM(Q85:Q119)</f>
        <v>0</v>
      </c>
      <c r="R84" s="167"/>
      <c r="S84" s="167"/>
      <c r="T84" s="168"/>
      <c r="U84" s="162"/>
      <c r="V84" s="162">
        <f>SUM(V85:V119)</f>
        <v>47.86</v>
      </c>
      <c r="W84" s="162"/>
      <c r="X84" s="162"/>
      <c r="AG84" t="s">
        <v>112</v>
      </c>
    </row>
    <row r="85" spans="1:60" ht="22.5" outlineLevel="1">
      <c r="A85" s="169">
        <v>14</v>
      </c>
      <c r="B85" s="170" t="s">
        <v>180</v>
      </c>
      <c r="C85" s="179" t="s">
        <v>181</v>
      </c>
      <c r="D85" s="171" t="s">
        <v>115</v>
      </c>
      <c r="E85" s="172">
        <v>6.7333800000000004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2.5249999999999999</v>
      </c>
      <c r="O85" s="174">
        <f>ROUND(E85*N85,2)</f>
        <v>17</v>
      </c>
      <c r="P85" s="174">
        <v>0</v>
      </c>
      <c r="Q85" s="174">
        <f>ROUND(E85*P85,2)</f>
        <v>0</v>
      </c>
      <c r="R85" s="174" t="s">
        <v>182</v>
      </c>
      <c r="S85" s="174" t="s">
        <v>117</v>
      </c>
      <c r="T85" s="175" t="s">
        <v>117</v>
      </c>
      <c r="U85" s="157">
        <v>0.48</v>
      </c>
      <c r="V85" s="157">
        <f>ROUND(E85*U85,2)</f>
        <v>3.23</v>
      </c>
      <c r="W85" s="157"/>
      <c r="X85" s="157" t="s">
        <v>118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>
      <c r="A86" s="155"/>
      <c r="B86" s="156"/>
      <c r="C86" s="244" t="s">
        <v>183</v>
      </c>
      <c r="D86" s="245"/>
      <c r="E86" s="245"/>
      <c r="F86" s="245"/>
      <c r="G86" s="245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121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>
      <c r="A87" s="155"/>
      <c r="B87" s="156"/>
      <c r="C87" s="180" t="s">
        <v>184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180" t="s">
        <v>185</v>
      </c>
      <c r="D88" s="158"/>
      <c r="E88" s="159">
        <v>2.0940799999999999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123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55"/>
      <c r="B89" s="156"/>
      <c r="C89" s="180" t="s">
        <v>186</v>
      </c>
      <c r="D89" s="158"/>
      <c r="E89" s="159">
        <v>2.7429800000000002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123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55"/>
      <c r="B90" s="156"/>
      <c r="C90" s="180" t="s">
        <v>187</v>
      </c>
      <c r="D90" s="158"/>
      <c r="E90" s="159">
        <v>1.89632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123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55"/>
      <c r="B91" s="156"/>
      <c r="C91" s="181" t="s">
        <v>138</v>
      </c>
      <c r="D91" s="160"/>
      <c r="E91" s="161">
        <v>6.7333800000000004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123</v>
      </c>
      <c r="AH91" s="148">
        <v>1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55"/>
      <c r="B92" s="156"/>
      <c r="C92" s="242"/>
      <c r="D92" s="243"/>
      <c r="E92" s="243"/>
      <c r="F92" s="243"/>
      <c r="G92" s="243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124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69">
        <v>15</v>
      </c>
      <c r="B93" s="170" t="s">
        <v>188</v>
      </c>
      <c r="C93" s="179" t="s">
        <v>189</v>
      </c>
      <c r="D93" s="171" t="s">
        <v>190</v>
      </c>
      <c r="E93" s="172">
        <v>15.36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4">
        <v>3.9199999999999999E-2</v>
      </c>
      <c r="O93" s="174">
        <f>ROUND(E93*N93,2)</f>
        <v>0.6</v>
      </c>
      <c r="P93" s="174">
        <v>0</v>
      </c>
      <c r="Q93" s="174">
        <f>ROUND(E93*P93,2)</f>
        <v>0</v>
      </c>
      <c r="R93" s="174" t="s">
        <v>182</v>
      </c>
      <c r="S93" s="174" t="s">
        <v>117</v>
      </c>
      <c r="T93" s="175" t="s">
        <v>117</v>
      </c>
      <c r="U93" s="157">
        <v>1.05</v>
      </c>
      <c r="V93" s="157">
        <f>ROUND(E93*U93,2)</f>
        <v>16.13</v>
      </c>
      <c r="W93" s="157"/>
      <c r="X93" s="157" t="s">
        <v>118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119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>
      <c r="A94" s="155"/>
      <c r="B94" s="156"/>
      <c r="C94" s="244" t="s">
        <v>191</v>
      </c>
      <c r="D94" s="245"/>
      <c r="E94" s="245"/>
      <c r="F94" s="245"/>
      <c r="G94" s="245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121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76" t="str">
        <f>C94</f>
        <v>bednění svislé nebo šikmé (odkloněné), půdorysně přímé nebo zalomené, stěn základových patek ve volných nebo zapažených jámách, rýhách, šachtách, včetně případných vzpěr,</v>
      </c>
      <c r="BB94" s="148"/>
      <c r="BC94" s="148"/>
      <c r="BD94" s="148"/>
      <c r="BE94" s="148"/>
      <c r="BF94" s="148"/>
      <c r="BG94" s="148"/>
      <c r="BH94" s="148"/>
    </row>
    <row r="95" spans="1:60" outlineLevel="1">
      <c r="A95" s="155"/>
      <c r="B95" s="156"/>
      <c r="C95" s="180" t="s">
        <v>192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123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>
      <c r="A96" s="155"/>
      <c r="B96" s="156"/>
      <c r="C96" s="180" t="s">
        <v>193</v>
      </c>
      <c r="D96" s="158"/>
      <c r="E96" s="159">
        <v>5.12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123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55"/>
      <c r="B97" s="156"/>
      <c r="C97" s="180" t="s">
        <v>194</v>
      </c>
      <c r="D97" s="158"/>
      <c r="E97" s="159">
        <v>5.12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123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55"/>
      <c r="B98" s="156"/>
      <c r="C98" s="180" t="s">
        <v>195</v>
      </c>
      <c r="D98" s="158"/>
      <c r="E98" s="159">
        <v>5.12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123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55"/>
      <c r="B99" s="156"/>
      <c r="C99" s="181" t="s">
        <v>138</v>
      </c>
      <c r="D99" s="160"/>
      <c r="E99" s="161">
        <v>15.36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123</v>
      </c>
      <c r="AH99" s="148">
        <v>1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>
      <c r="A100" s="155"/>
      <c r="B100" s="156"/>
      <c r="C100" s="242"/>
      <c r="D100" s="243"/>
      <c r="E100" s="243"/>
      <c r="F100" s="243"/>
      <c r="G100" s="243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124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>
      <c r="A101" s="169">
        <v>16</v>
      </c>
      <c r="B101" s="170" t="s">
        <v>196</v>
      </c>
      <c r="C101" s="179" t="s">
        <v>197</v>
      </c>
      <c r="D101" s="171" t="s">
        <v>190</v>
      </c>
      <c r="E101" s="172">
        <v>15.36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4">
        <v>0</v>
      </c>
      <c r="O101" s="174">
        <f>ROUND(E101*N101,2)</f>
        <v>0</v>
      </c>
      <c r="P101" s="174">
        <v>0</v>
      </c>
      <c r="Q101" s="174">
        <f>ROUND(E101*P101,2)</f>
        <v>0</v>
      </c>
      <c r="R101" s="174" t="s">
        <v>182</v>
      </c>
      <c r="S101" s="174" t="s">
        <v>117</v>
      </c>
      <c r="T101" s="175" t="s">
        <v>117</v>
      </c>
      <c r="U101" s="157">
        <v>0.32</v>
      </c>
      <c r="V101" s="157">
        <f>ROUND(E101*U101,2)</f>
        <v>4.92</v>
      </c>
      <c r="W101" s="157"/>
      <c r="X101" s="157" t="s">
        <v>118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>
      <c r="A102" s="155"/>
      <c r="B102" s="156"/>
      <c r="C102" s="244" t="s">
        <v>191</v>
      </c>
      <c r="D102" s="245"/>
      <c r="E102" s="245"/>
      <c r="F102" s="245"/>
      <c r="G102" s="245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121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76" t="str">
        <f>C102</f>
        <v>bednění svislé nebo šikmé (odkloněné), půdorysně přímé nebo zalomené, stěn základových patek ve volných nebo zapažených jámách, rýhách, šachtách, včetně případných vzpěr,</v>
      </c>
      <c r="BB102" s="148"/>
      <c r="BC102" s="148"/>
      <c r="BD102" s="148"/>
      <c r="BE102" s="148"/>
      <c r="BF102" s="148"/>
      <c r="BG102" s="148"/>
      <c r="BH102" s="148"/>
    </row>
    <row r="103" spans="1:60" outlineLevel="1">
      <c r="A103" s="155"/>
      <c r="B103" s="156"/>
      <c r="C103" s="257" t="s">
        <v>198</v>
      </c>
      <c r="D103" s="258"/>
      <c r="E103" s="258"/>
      <c r="F103" s="258"/>
      <c r="G103" s="258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199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55"/>
      <c r="B104" s="156"/>
      <c r="C104" s="180" t="s">
        <v>200</v>
      </c>
      <c r="D104" s="158"/>
      <c r="E104" s="159">
        <v>15.36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123</v>
      </c>
      <c r="AH104" s="148">
        <v>5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55"/>
      <c r="B105" s="156"/>
      <c r="C105" s="242"/>
      <c r="D105" s="243"/>
      <c r="E105" s="243"/>
      <c r="F105" s="243"/>
      <c r="G105" s="243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124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>
      <c r="A106" s="169">
        <v>17</v>
      </c>
      <c r="B106" s="170" t="s">
        <v>201</v>
      </c>
      <c r="C106" s="179" t="s">
        <v>202</v>
      </c>
      <c r="D106" s="171" t="s">
        <v>203</v>
      </c>
      <c r="E106" s="172">
        <v>0.22070999999999999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74">
        <v>1.0211600000000001</v>
      </c>
      <c r="O106" s="174">
        <f>ROUND(E106*N106,2)</f>
        <v>0.23</v>
      </c>
      <c r="P106" s="174">
        <v>0</v>
      </c>
      <c r="Q106" s="174">
        <f>ROUND(E106*P106,2)</f>
        <v>0</v>
      </c>
      <c r="R106" s="174" t="s">
        <v>182</v>
      </c>
      <c r="S106" s="174" t="s">
        <v>117</v>
      </c>
      <c r="T106" s="175" t="s">
        <v>117</v>
      </c>
      <c r="U106" s="157">
        <v>23.53</v>
      </c>
      <c r="V106" s="157">
        <f>ROUND(E106*U106,2)</f>
        <v>5.19</v>
      </c>
      <c r="W106" s="157"/>
      <c r="X106" s="157" t="s">
        <v>118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119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>
      <c r="A107" s="155"/>
      <c r="B107" s="156"/>
      <c r="C107" s="244" t="s">
        <v>204</v>
      </c>
      <c r="D107" s="245"/>
      <c r="E107" s="245"/>
      <c r="F107" s="245"/>
      <c r="G107" s="245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121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>
      <c r="A108" s="155"/>
      <c r="B108" s="156"/>
      <c r="C108" s="180" t="s">
        <v>205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123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>
      <c r="A109" s="155"/>
      <c r="B109" s="156"/>
      <c r="C109" s="180" t="s">
        <v>206</v>
      </c>
      <c r="D109" s="158"/>
      <c r="E109" s="159">
        <v>6.762E-2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123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55"/>
      <c r="B110" s="156"/>
      <c r="C110" s="180" t="s">
        <v>207</v>
      </c>
      <c r="D110" s="158"/>
      <c r="E110" s="159">
        <v>7.4759999999999993E-2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123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>
      <c r="A111" s="155"/>
      <c r="B111" s="156"/>
      <c r="C111" s="180" t="s">
        <v>208</v>
      </c>
      <c r="D111" s="158"/>
      <c r="E111" s="159">
        <v>7.8329999999999997E-2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123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>
      <c r="A112" s="155"/>
      <c r="B112" s="156"/>
      <c r="C112" s="181" t="s">
        <v>138</v>
      </c>
      <c r="D112" s="160"/>
      <c r="E112" s="161">
        <v>0.22070999999999999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123</v>
      </c>
      <c r="AH112" s="148">
        <v>1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55"/>
      <c r="B113" s="156"/>
      <c r="C113" s="242"/>
      <c r="D113" s="243"/>
      <c r="E113" s="243"/>
      <c r="F113" s="243"/>
      <c r="G113" s="243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124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>
      <c r="A114" s="169">
        <v>18</v>
      </c>
      <c r="B114" s="170" t="s">
        <v>209</v>
      </c>
      <c r="C114" s="179" t="s">
        <v>210</v>
      </c>
      <c r="D114" s="171" t="s">
        <v>190</v>
      </c>
      <c r="E114" s="172">
        <v>204.34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5.0000000000000001E-4</v>
      </c>
      <c r="O114" s="174">
        <f>ROUND(E114*N114,2)</f>
        <v>0.1</v>
      </c>
      <c r="P114" s="174">
        <v>0</v>
      </c>
      <c r="Q114" s="174">
        <f>ROUND(E114*P114,2)</f>
        <v>0</v>
      </c>
      <c r="R114" s="174" t="s">
        <v>211</v>
      </c>
      <c r="S114" s="174" t="s">
        <v>117</v>
      </c>
      <c r="T114" s="175" t="s">
        <v>117</v>
      </c>
      <c r="U114" s="157">
        <v>0.09</v>
      </c>
      <c r="V114" s="157">
        <f>ROUND(E114*U114,2)</f>
        <v>18.39</v>
      </c>
      <c r="W114" s="157"/>
      <c r="X114" s="157" t="s">
        <v>118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119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>
      <c r="A115" s="155"/>
      <c r="B115" s="156"/>
      <c r="C115" s="180" t="s">
        <v>212</v>
      </c>
      <c r="D115" s="158"/>
      <c r="E115" s="159">
        <v>55.44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123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55"/>
      <c r="B116" s="156"/>
      <c r="C116" s="180" t="s">
        <v>213</v>
      </c>
      <c r="D116" s="158"/>
      <c r="E116" s="159">
        <v>55.44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123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>
      <c r="A117" s="155"/>
      <c r="B117" s="156"/>
      <c r="C117" s="180" t="s">
        <v>214</v>
      </c>
      <c r="D117" s="158"/>
      <c r="E117" s="159">
        <v>55.44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123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>
      <c r="A118" s="155"/>
      <c r="B118" s="156"/>
      <c r="C118" s="180" t="s">
        <v>215</v>
      </c>
      <c r="D118" s="158"/>
      <c r="E118" s="159">
        <v>38.020000000000003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>
      <c r="A119" s="155"/>
      <c r="B119" s="156"/>
      <c r="C119" s="242"/>
      <c r="D119" s="243"/>
      <c r="E119" s="243"/>
      <c r="F119" s="243"/>
      <c r="G119" s="243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124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>
      <c r="A120" s="163" t="s">
        <v>111</v>
      </c>
      <c r="B120" s="164" t="s">
        <v>61</v>
      </c>
      <c r="C120" s="178" t="s">
        <v>62</v>
      </c>
      <c r="D120" s="165"/>
      <c r="E120" s="166"/>
      <c r="F120" s="167"/>
      <c r="G120" s="167">
        <f>SUMIF(AG121:AG134,"&lt;&gt;NOR",G121:G134)</f>
        <v>0</v>
      </c>
      <c r="H120" s="167"/>
      <c r="I120" s="167">
        <f>SUM(I121:I134)</f>
        <v>0</v>
      </c>
      <c r="J120" s="167"/>
      <c r="K120" s="167">
        <f>SUM(K121:K134)</f>
        <v>0</v>
      </c>
      <c r="L120" s="167"/>
      <c r="M120" s="167">
        <f>SUM(M121:M134)</f>
        <v>0</v>
      </c>
      <c r="N120" s="167"/>
      <c r="O120" s="167">
        <f>SUM(O121:O134)</f>
        <v>18.22</v>
      </c>
      <c r="P120" s="167"/>
      <c r="Q120" s="167">
        <f>SUM(Q121:Q134)</f>
        <v>0</v>
      </c>
      <c r="R120" s="167"/>
      <c r="S120" s="167"/>
      <c r="T120" s="168"/>
      <c r="U120" s="162"/>
      <c r="V120" s="162">
        <f>SUM(V121:V134)</f>
        <v>19.170000000000002</v>
      </c>
      <c r="W120" s="162"/>
      <c r="X120" s="162"/>
      <c r="AG120" t="s">
        <v>112</v>
      </c>
    </row>
    <row r="121" spans="1:60" ht="22.5" outlineLevel="1">
      <c r="A121" s="169">
        <v>19</v>
      </c>
      <c r="B121" s="170" t="s">
        <v>216</v>
      </c>
      <c r="C121" s="179" t="s">
        <v>217</v>
      </c>
      <c r="D121" s="171" t="s">
        <v>190</v>
      </c>
      <c r="E121" s="172">
        <v>24.1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4">
        <v>0.55125000000000002</v>
      </c>
      <c r="O121" s="174">
        <f>ROUND(E121*N121,2)</f>
        <v>13.29</v>
      </c>
      <c r="P121" s="174">
        <v>0</v>
      </c>
      <c r="Q121" s="174">
        <f>ROUND(E121*P121,2)</f>
        <v>0</v>
      </c>
      <c r="R121" s="174" t="s">
        <v>218</v>
      </c>
      <c r="S121" s="174" t="s">
        <v>117</v>
      </c>
      <c r="T121" s="175" t="s">
        <v>117</v>
      </c>
      <c r="U121" s="157">
        <v>2.7E-2</v>
      </c>
      <c r="V121" s="157">
        <f>ROUND(E121*U121,2)</f>
        <v>0.65</v>
      </c>
      <c r="W121" s="157"/>
      <c r="X121" s="157" t="s">
        <v>118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119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>
      <c r="A122" s="155"/>
      <c r="B122" s="156"/>
      <c r="C122" s="180" t="s">
        <v>219</v>
      </c>
      <c r="D122" s="158"/>
      <c r="E122" s="159">
        <v>24.1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123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>
      <c r="A123" s="155"/>
      <c r="B123" s="156"/>
      <c r="C123" s="242"/>
      <c r="D123" s="243"/>
      <c r="E123" s="243"/>
      <c r="F123" s="243"/>
      <c r="G123" s="243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124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>
      <c r="A124" s="169">
        <v>20</v>
      </c>
      <c r="B124" s="170" t="s">
        <v>220</v>
      </c>
      <c r="C124" s="179" t="s">
        <v>221</v>
      </c>
      <c r="D124" s="171" t="s">
        <v>190</v>
      </c>
      <c r="E124" s="172">
        <v>24.1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4">
        <v>7.3899999999999993E-2</v>
      </c>
      <c r="O124" s="174">
        <f>ROUND(E124*N124,2)</f>
        <v>1.78</v>
      </c>
      <c r="P124" s="174">
        <v>0</v>
      </c>
      <c r="Q124" s="174">
        <f>ROUND(E124*P124,2)</f>
        <v>0</v>
      </c>
      <c r="R124" s="174" t="s">
        <v>218</v>
      </c>
      <c r="S124" s="174" t="s">
        <v>117</v>
      </c>
      <c r="T124" s="175" t="s">
        <v>117</v>
      </c>
      <c r="U124" s="157">
        <v>0.45200000000000001</v>
      </c>
      <c r="V124" s="157">
        <f>ROUND(E124*U124,2)</f>
        <v>10.89</v>
      </c>
      <c r="W124" s="157"/>
      <c r="X124" s="157" t="s">
        <v>118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119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22.5" outlineLevel="1">
      <c r="A125" s="155"/>
      <c r="B125" s="156"/>
      <c r="C125" s="244" t="s">
        <v>222</v>
      </c>
      <c r="D125" s="245"/>
      <c r="E125" s="245"/>
      <c r="F125" s="245"/>
      <c r="G125" s="245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121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76" t="str">
        <f>C125</f>
        <v>s provedením lože z kameniva drceného, s vyplněním spár, s dvojitým hutněním a se smetením přebytečného materiálu na krajnici. S dodáním hmot pro lože a výplň spár.</v>
      </c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180" t="s">
        <v>223</v>
      </c>
      <c r="D126" s="158"/>
      <c r="E126" s="159">
        <v>24.1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123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55"/>
      <c r="B127" s="156"/>
      <c r="C127" s="242"/>
      <c r="D127" s="243"/>
      <c r="E127" s="243"/>
      <c r="F127" s="243"/>
      <c r="G127" s="243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124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>
      <c r="A128" s="169">
        <v>21</v>
      </c>
      <c r="B128" s="170" t="s">
        <v>224</v>
      </c>
      <c r="C128" s="179" t="s">
        <v>225</v>
      </c>
      <c r="D128" s="171" t="s">
        <v>226</v>
      </c>
      <c r="E128" s="172">
        <v>18.620750000000001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4">
        <v>3.3E-4</v>
      </c>
      <c r="O128" s="174">
        <f>ROUND(E128*N128,2)</f>
        <v>0.01</v>
      </c>
      <c r="P128" s="174">
        <v>0</v>
      </c>
      <c r="Q128" s="174">
        <f>ROUND(E128*P128,2)</f>
        <v>0</v>
      </c>
      <c r="R128" s="174" t="s">
        <v>218</v>
      </c>
      <c r="S128" s="174" t="s">
        <v>117</v>
      </c>
      <c r="T128" s="175" t="s">
        <v>117</v>
      </c>
      <c r="U128" s="157">
        <v>0.41</v>
      </c>
      <c r="V128" s="157">
        <f>ROUND(E128*U128,2)</f>
        <v>7.63</v>
      </c>
      <c r="W128" s="157"/>
      <c r="X128" s="157" t="s">
        <v>118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119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55"/>
      <c r="B129" s="156"/>
      <c r="C129" s="180" t="s">
        <v>227</v>
      </c>
      <c r="D129" s="158"/>
      <c r="E129" s="159">
        <v>17.05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123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55"/>
      <c r="B130" s="156"/>
      <c r="C130" s="180" t="s">
        <v>228</v>
      </c>
      <c r="D130" s="158"/>
      <c r="E130" s="159">
        <v>1.5707500000000001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123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55"/>
      <c r="B131" s="156"/>
      <c r="C131" s="242"/>
      <c r="D131" s="243"/>
      <c r="E131" s="243"/>
      <c r="F131" s="243"/>
      <c r="G131" s="243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124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>
      <c r="A132" s="169">
        <v>22</v>
      </c>
      <c r="B132" s="170" t="s">
        <v>229</v>
      </c>
      <c r="C132" s="179" t="s">
        <v>230</v>
      </c>
      <c r="D132" s="171" t="s">
        <v>190</v>
      </c>
      <c r="E132" s="172">
        <v>24.341000000000001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4">
        <v>0.129</v>
      </c>
      <c r="O132" s="174">
        <f>ROUND(E132*N132,2)</f>
        <v>3.14</v>
      </c>
      <c r="P132" s="174">
        <v>0</v>
      </c>
      <c r="Q132" s="174">
        <f>ROUND(E132*P132,2)</f>
        <v>0</v>
      </c>
      <c r="R132" s="174" t="s">
        <v>231</v>
      </c>
      <c r="S132" s="174" t="s">
        <v>117</v>
      </c>
      <c r="T132" s="175" t="s">
        <v>117</v>
      </c>
      <c r="U132" s="157">
        <v>0</v>
      </c>
      <c r="V132" s="157">
        <f>ROUND(E132*U132,2)</f>
        <v>0</v>
      </c>
      <c r="W132" s="157"/>
      <c r="X132" s="157" t="s">
        <v>232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233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180" t="s">
        <v>234</v>
      </c>
      <c r="D133" s="158"/>
      <c r="E133" s="159">
        <v>24.341000000000001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123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>
      <c r="A134" s="155"/>
      <c r="B134" s="156"/>
      <c r="C134" s="242"/>
      <c r="D134" s="243"/>
      <c r="E134" s="243"/>
      <c r="F134" s="243"/>
      <c r="G134" s="243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124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>
      <c r="A135" s="163" t="s">
        <v>111</v>
      </c>
      <c r="B135" s="164" t="s">
        <v>63</v>
      </c>
      <c r="C135" s="178" t="s">
        <v>64</v>
      </c>
      <c r="D135" s="165"/>
      <c r="E135" s="166"/>
      <c r="F135" s="167"/>
      <c r="G135" s="167">
        <f>SUMIF(AG136:AG146,"&lt;&gt;NOR",G136:G146)</f>
        <v>0</v>
      </c>
      <c r="H135" s="167"/>
      <c r="I135" s="167">
        <f>SUM(I136:I146)</f>
        <v>0</v>
      </c>
      <c r="J135" s="167"/>
      <c r="K135" s="167">
        <f>SUM(K136:K146)</f>
        <v>0</v>
      </c>
      <c r="L135" s="167"/>
      <c r="M135" s="167">
        <f>SUM(M136:M146)</f>
        <v>0</v>
      </c>
      <c r="N135" s="167"/>
      <c r="O135" s="167">
        <f>SUM(O136:O146)</f>
        <v>66.53</v>
      </c>
      <c r="P135" s="167"/>
      <c r="Q135" s="167">
        <f>SUM(Q136:Q146)</f>
        <v>0</v>
      </c>
      <c r="R135" s="167"/>
      <c r="S135" s="167"/>
      <c r="T135" s="168"/>
      <c r="U135" s="162"/>
      <c r="V135" s="162">
        <f>SUM(V136:V146)</f>
        <v>51</v>
      </c>
      <c r="W135" s="162"/>
      <c r="X135" s="162"/>
      <c r="AG135" t="s">
        <v>112</v>
      </c>
    </row>
    <row r="136" spans="1:60" ht="22.5" outlineLevel="1">
      <c r="A136" s="169">
        <v>23</v>
      </c>
      <c r="B136" s="170" t="s">
        <v>235</v>
      </c>
      <c r="C136" s="179" t="s">
        <v>236</v>
      </c>
      <c r="D136" s="171" t="s">
        <v>115</v>
      </c>
      <c r="E136" s="172">
        <v>27.72</v>
      </c>
      <c r="F136" s="173"/>
      <c r="G136" s="174">
        <f>ROUND(E136*F136,2)</f>
        <v>0</v>
      </c>
      <c r="H136" s="173"/>
      <c r="I136" s="174">
        <f>ROUND(E136*H136,2)</f>
        <v>0</v>
      </c>
      <c r="J136" s="173"/>
      <c r="K136" s="174">
        <f>ROUND(E136*J136,2)</f>
        <v>0</v>
      </c>
      <c r="L136" s="174">
        <v>21</v>
      </c>
      <c r="M136" s="174">
        <f>G136*(1+L136/100)</f>
        <v>0</v>
      </c>
      <c r="N136" s="174">
        <v>0</v>
      </c>
      <c r="O136" s="174">
        <f>ROUND(E136*N136,2)</f>
        <v>0</v>
      </c>
      <c r="P136" s="174">
        <v>0</v>
      </c>
      <c r="Q136" s="174">
        <f>ROUND(E136*P136,2)</f>
        <v>0</v>
      </c>
      <c r="R136" s="174" t="s">
        <v>182</v>
      </c>
      <c r="S136" s="174" t="s">
        <v>117</v>
      </c>
      <c r="T136" s="175" t="s">
        <v>117</v>
      </c>
      <c r="U136" s="157">
        <v>1.84</v>
      </c>
      <c r="V136" s="157">
        <f>ROUND(E136*U136,2)</f>
        <v>51</v>
      </c>
      <c r="W136" s="157"/>
      <c r="X136" s="157" t="s">
        <v>118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119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55"/>
      <c r="B137" s="156"/>
      <c r="C137" s="244" t="s">
        <v>237</v>
      </c>
      <c r="D137" s="245"/>
      <c r="E137" s="245"/>
      <c r="F137" s="245"/>
      <c r="G137" s="245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121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76" t="str">
        <f>C137</f>
        <v>pod mazaniny a dlažby, popř. na plochých střechách, vodorovný nebo ve spádu, s udusáním a urovnáním povrchu,</v>
      </c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55"/>
      <c r="B138" s="156"/>
      <c r="C138" s="180" t="s">
        <v>238</v>
      </c>
      <c r="D138" s="158"/>
      <c r="E138" s="159">
        <v>22.175999999999998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123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55"/>
      <c r="B139" s="156"/>
      <c r="C139" s="180" t="s">
        <v>239</v>
      </c>
      <c r="D139" s="158"/>
      <c r="E139" s="159">
        <v>5.5439999999999996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123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55"/>
      <c r="B140" s="156"/>
      <c r="C140" s="242"/>
      <c r="D140" s="243"/>
      <c r="E140" s="243"/>
      <c r="F140" s="243"/>
      <c r="G140" s="243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124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>
      <c r="A141" s="169">
        <v>24</v>
      </c>
      <c r="B141" s="170" t="s">
        <v>240</v>
      </c>
      <c r="C141" s="179" t="s">
        <v>241</v>
      </c>
      <c r="D141" s="171" t="s">
        <v>203</v>
      </c>
      <c r="E141" s="172">
        <v>13.3056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4">
        <v>1</v>
      </c>
      <c r="O141" s="174">
        <f>ROUND(E141*N141,2)</f>
        <v>13.31</v>
      </c>
      <c r="P141" s="174">
        <v>0</v>
      </c>
      <c r="Q141" s="174">
        <f>ROUND(E141*P141,2)</f>
        <v>0</v>
      </c>
      <c r="R141" s="174" t="s">
        <v>231</v>
      </c>
      <c r="S141" s="174" t="s">
        <v>117</v>
      </c>
      <c r="T141" s="175" t="s">
        <v>117</v>
      </c>
      <c r="U141" s="157">
        <v>0</v>
      </c>
      <c r="V141" s="157">
        <f>ROUND(E141*U141,2)</f>
        <v>0</v>
      </c>
      <c r="W141" s="157"/>
      <c r="X141" s="157" t="s">
        <v>232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233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>
      <c r="A142" s="155"/>
      <c r="B142" s="156"/>
      <c r="C142" s="180" t="s">
        <v>242</v>
      </c>
      <c r="D142" s="158"/>
      <c r="E142" s="159">
        <v>13.3056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123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55"/>
      <c r="B143" s="156"/>
      <c r="C143" s="242"/>
      <c r="D143" s="243"/>
      <c r="E143" s="243"/>
      <c r="F143" s="243"/>
      <c r="G143" s="243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124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>
      <c r="A144" s="169">
        <v>25</v>
      </c>
      <c r="B144" s="170" t="s">
        <v>243</v>
      </c>
      <c r="C144" s="179" t="s">
        <v>244</v>
      </c>
      <c r="D144" s="171" t="s">
        <v>203</v>
      </c>
      <c r="E144" s="172">
        <v>53.2224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4">
        <v>1</v>
      </c>
      <c r="O144" s="174">
        <f>ROUND(E144*N144,2)</f>
        <v>53.22</v>
      </c>
      <c r="P144" s="174">
        <v>0</v>
      </c>
      <c r="Q144" s="174">
        <f>ROUND(E144*P144,2)</f>
        <v>0</v>
      </c>
      <c r="R144" s="174" t="s">
        <v>231</v>
      </c>
      <c r="S144" s="174" t="s">
        <v>117</v>
      </c>
      <c r="T144" s="175" t="s">
        <v>117</v>
      </c>
      <c r="U144" s="157">
        <v>0</v>
      </c>
      <c r="V144" s="157">
        <f>ROUND(E144*U144,2)</f>
        <v>0</v>
      </c>
      <c r="W144" s="157"/>
      <c r="X144" s="157" t="s">
        <v>232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233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55"/>
      <c r="B145" s="156"/>
      <c r="C145" s="180" t="s">
        <v>245</v>
      </c>
      <c r="D145" s="158"/>
      <c r="E145" s="159">
        <v>53.2224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123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55"/>
      <c r="B146" s="156"/>
      <c r="C146" s="242"/>
      <c r="D146" s="243"/>
      <c r="E146" s="243"/>
      <c r="F146" s="243"/>
      <c r="G146" s="243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124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>
      <c r="A147" s="163" t="s">
        <v>111</v>
      </c>
      <c r="B147" s="164" t="s">
        <v>65</v>
      </c>
      <c r="C147" s="178" t="s">
        <v>66</v>
      </c>
      <c r="D147" s="165"/>
      <c r="E147" s="166"/>
      <c r="F147" s="167"/>
      <c r="G147" s="167">
        <f>SUMIF(AG148:AG151,"&lt;&gt;NOR",G148:G151)</f>
        <v>0</v>
      </c>
      <c r="H147" s="167"/>
      <c r="I147" s="167">
        <f>SUM(I148:I151)</f>
        <v>0</v>
      </c>
      <c r="J147" s="167"/>
      <c r="K147" s="167">
        <f>SUM(K148:K151)</f>
        <v>0</v>
      </c>
      <c r="L147" s="167"/>
      <c r="M147" s="167">
        <f>SUM(M148:M151)</f>
        <v>0</v>
      </c>
      <c r="N147" s="167"/>
      <c r="O147" s="167">
        <f>SUM(O148:O151)</f>
        <v>0.03</v>
      </c>
      <c r="P147" s="167"/>
      <c r="Q147" s="167">
        <f>SUM(Q148:Q151)</f>
        <v>0</v>
      </c>
      <c r="R147" s="167"/>
      <c r="S147" s="167"/>
      <c r="T147" s="168"/>
      <c r="U147" s="162"/>
      <c r="V147" s="162">
        <f>SUM(V148:V151)</f>
        <v>0</v>
      </c>
      <c r="W147" s="162"/>
      <c r="X147" s="162"/>
      <c r="AG147" t="s">
        <v>112</v>
      </c>
    </row>
    <row r="148" spans="1:60" ht="22.5" outlineLevel="1">
      <c r="A148" s="169">
        <v>26</v>
      </c>
      <c r="B148" s="170" t="s">
        <v>246</v>
      </c>
      <c r="C148" s="179" t="s">
        <v>247</v>
      </c>
      <c r="D148" s="171" t="s">
        <v>248</v>
      </c>
      <c r="E148" s="172">
        <v>1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4">
        <v>2.52E-2</v>
      </c>
      <c r="O148" s="174">
        <f>ROUND(E148*N148,2)</f>
        <v>0.03</v>
      </c>
      <c r="P148" s="174">
        <v>0</v>
      </c>
      <c r="Q148" s="174">
        <f>ROUND(E148*P148,2)</f>
        <v>0</v>
      </c>
      <c r="R148" s="174" t="s">
        <v>249</v>
      </c>
      <c r="S148" s="174" t="s">
        <v>117</v>
      </c>
      <c r="T148" s="175" t="s">
        <v>117</v>
      </c>
      <c r="U148" s="157">
        <v>0</v>
      </c>
      <c r="V148" s="157">
        <f>ROUND(E148*U148,2)</f>
        <v>0</v>
      </c>
      <c r="W148" s="157"/>
      <c r="X148" s="157" t="s">
        <v>250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251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55"/>
      <c r="B149" s="156"/>
      <c r="C149" s="255" t="s">
        <v>252</v>
      </c>
      <c r="D149" s="256"/>
      <c r="E149" s="256"/>
      <c r="F149" s="256"/>
      <c r="G149" s="256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199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55"/>
      <c r="B150" s="156"/>
      <c r="C150" s="180" t="s">
        <v>253</v>
      </c>
      <c r="D150" s="158"/>
      <c r="E150" s="159">
        <v>1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123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55"/>
      <c r="B151" s="156"/>
      <c r="C151" s="242"/>
      <c r="D151" s="243"/>
      <c r="E151" s="243"/>
      <c r="F151" s="243"/>
      <c r="G151" s="243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124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>
      <c r="A152" s="163" t="s">
        <v>111</v>
      </c>
      <c r="B152" s="164" t="s">
        <v>67</v>
      </c>
      <c r="C152" s="178" t="s">
        <v>68</v>
      </c>
      <c r="D152" s="165"/>
      <c r="E152" s="166"/>
      <c r="F152" s="167"/>
      <c r="G152" s="167">
        <f>SUMIF(AG153:AG160,"&lt;&gt;NOR",G153:G160)</f>
        <v>0</v>
      </c>
      <c r="H152" s="167"/>
      <c r="I152" s="167">
        <f>SUM(I153:I160)</f>
        <v>0</v>
      </c>
      <c r="J152" s="167"/>
      <c r="K152" s="167">
        <f>SUM(K153:K160)</f>
        <v>0</v>
      </c>
      <c r="L152" s="167"/>
      <c r="M152" s="167">
        <f>SUM(M153:M160)</f>
        <v>0</v>
      </c>
      <c r="N152" s="167"/>
      <c r="O152" s="167">
        <f>SUM(O153:O160)</f>
        <v>10.43</v>
      </c>
      <c r="P152" s="167"/>
      <c r="Q152" s="167">
        <f>SUM(Q153:Q160)</f>
        <v>0</v>
      </c>
      <c r="R152" s="167"/>
      <c r="S152" s="167"/>
      <c r="T152" s="168"/>
      <c r="U152" s="162"/>
      <c r="V152" s="162">
        <f>SUM(V153:V160)</f>
        <v>10.49</v>
      </c>
      <c r="W152" s="162"/>
      <c r="X152" s="162"/>
      <c r="AG152" t="s">
        <v>112</v>
      </c>
    </row>
    <row r="153" spans="1:60" ht="45" outlineLevel="1">
      <c r="A153" s="169">
        <v>27</v>
      </c>
      <c r="B153" s="170" t="s">
        <v>254</v>
      </c>
      <c r="C153" s="179" t="s">
        <v>255</v>
      </c>
      <c r="D153" s="171" t="s">
        <v>226</v>
      </c>
      <c r="E153" s="172">
        <v>31.15</v>
      </c>
      <c r="F153" s="173"/>
      <c r="G153" s="174">
        <f>ROUND(E153*F153,2)</f>
        <v>0</v>
      </c>
      <c r="H153" s="173"/>
      <c r="I153" s="174">
        <f>ROUND(E153*H153,2)</f>
        <v>0</v>
      </c>
      <c r="J153" s="173"/>
      <c r="K153" s="174">
        <f>ROUND(E153*J153,2)</f>
        <v>0</v>
      </c>
      <c r="L153" s="174">
        <v>21</v>
      </c>
      <c r="M153" s="174">
        <f>G153*(1+L153/100)</f>
        <v>0</v>
      </c>
      <c r="N153" s="174">
        <v>0.22133</v>
      </c>
      <c r="O153" s="174">
        <f>ROUND(E153*N153,2)</f>
        <v>6.89</v>
      </c>
      <c r="P153" s="174">
        <v>0</v>
      </c>
      <c r="Q153" s="174">
        <f>ROUND(E153*P153,2)</f>
        <v>0</v>
      </c>
      <c r="R153" s="174" t="s">
        <v>218</v>
      </c>
      <c r="S153" s="174" t="s">
        <v>117</v>
      </c>
      <c r="T153" s="175" t="s">
        <v>117</v>
      </c>
      <c r="U153" s="157">
        <v>0.27200000000000002</v>
      </c>
      <c r="V153" s="157">
        <f>ROUND(E153*U153,2)</f>
        <v>8.4700000000000006</v>
      </c>
      <c r="W153" s="157"/>
      <c r="X153" s="157" t="s">
        <v>118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119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55"/>
      <c r="B154" s="156"/>
      <c r="C154" s="244" t="s">
        <v>256</v>
      </c>
      <c r="D154" s="245"/>
      <c r="E154" s="245"/>
      <c r="F154" s="245"/>
      <c r="G154" s="245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121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55"/>
      <c r="B155" s="156"/>
      <c r="C155" s="180" t="s">
        <v>257</v>
      </c>
      <c r="D155" s="158"/>
      <c r="E155" s="159">
        <v>31.15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123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242"/>
      <c r="D156" s="243"/>
      <c r="E156" s="243"/>
      <c r="F156" s="243"/>
      <c r="G156" s="243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124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>
      <c r="A157" s="169">
        <v>28</v>
      </c>
      <c r="B157" s="170" t="s">
        <v>258</v>
      </c>
      <c r="C157" s="179" t="s">
        <v>259</v>
      </c>
      <c r="D157" s="171" t="s">
        <v>115</v>
      </c>
      <c r="E157" s="172">
        <v>1.4017500000000001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2.5249999999999999</v>
      </c>
      <c r="O157" s="174">
        <f>ROUND(E157*N157,2)</f>
        <v>3.54</v>
      </c>
      <c r="P157" s="174">
        <v>0</v>
      </c>
      <c r="Q157" s="174">
        <f>ROUND(E157*P157,2)</f>
        <v>0</v>
      </c>
      <c r="R157" s="174" t="s">
        <v>218</v>
      </c>
      <c r="S157" s="174" t="s">
        <v>117</v>
      </c>
      <c r="T157" s="175" t="s">
        <v>117</v>
      </c>
      <c r="U157" s="157">
        <v>1.4419999999999999</v>
      </c>
      <c r="V157" s="157">
        <f>ROUND(E157*U157,2)</f>
        <v>2.02</v>
      </c>
      <c r="W157" s="157"/>
      <c r="X157" s="157" t="s">
        <v>118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119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>
      <c r="A158" s="155"/>
      <c r="B158" s="156"/>
      <c r="C158" s="244" t="s">
        <v>260</v>
      </c>
      <c r="D158" s="245"/>
      <c r="E158" s="245"/>
      <c r="F158" s="245"/>
      <c r="G158" s="245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121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>
      <c r="A159" s="155"/>
      <c r="B159" s="156"/>
      <c r="C159" s="180" t="s">
        <v>261</v>
      </c>
      <c r="D159" s="158"/>
      <c r="E159" s="159">
        <v>1.4017500000000001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123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>
      <c r="A160" s="155"/>
      <c r="B160" s="156"/>
      <c r="C160" s="242"/>
      <c r="D160" s="243"/>
      <c r="E160" s="243"/>
      <c r="F160" s="243"/>
      <c r="G160" s="243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124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>
      <c r="A161" s="163" t="s">
        <v>111</v>
      </c>
      <c r="B161" s="164" t="s">
        <v>69</v>
      </c>
      <c r="C161" s="178" t="s">
        <v>70</v>
      </c>
      <c r="D161" s="165"/>
      <c r="E161" s="166"/>
      <c r="F161" s="167"/>
      <c r="G161" s="167">
        <f>SUMIF(AG162:AG164,"&lt;&gt;NOR",G162:G164)</f>
        <v>0</v>
      </c>
      <c r="H161" s="167"/>
      <c r="I161" s="167">
        <f>SUM(I162:I164)</f>
        <v>0</v>
      </c>
      <c r="J161" s="167"/>
      <c r="K161" s="167">
        <f>SUM(K162:K164)</f>
        <v>0</v>
      </c>
      <c r="L161" s="167"/>
      <c r="M161" s="167">
        <f>SUM(M162:M164)</f>
        <v>0</v>
      </c>
      <c r="N161" s="167"/>
      <c r="O161" s="167">
        <f>SUM(O162:O164)</f>
        <v>0</v>
      </c>
      <c r="P161" s="167"/>
      <c r="Q161" s="167">
        <f>SUM(Q162:Q164)</f>
        <v>0</v>
      </c>
      <c r="R161" s="167"/>
      <c r="S161" s="167"/>
      <c r="T161" s="168"/>
      <c r="U161" s="162"/>
      <c r="V161" s="162">
        <f>SUM(V162:V164)</f>
        <v>47.59</v>
      </c>
      <c r="W161" s="162"/>
      <c r="X161" s="162"/>
      <c r="AG161" t="s">
        <v>112</v>
      </c>
    </row>
    <row r="162" spans="1:60" outlineLevel="1">
      <c r="A162" s="169">
        <v>29</v>
      </c>
      <c r="B162" s="170" t="s">
        <v>262</v>
      </c>
      <c r="C162" s="179" t="s">
        <v>263</v>
      </c>
      <c r="D162" s="171" t="s">
        <v>203</v>
      </c>
      <c r="E162" s="172">
        <v>122.02092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4">
        <v>0</v>
      </c>
      <c r="O162" s="174">
        <f>ROUND(E162*N162,2)</f>
        <v>0</v>
      </c>
      <c r="P162" s="174">
        <v>0</v>
      </c>
      <c r="Q162" s="174">
        <f>ROUND(E162*P162,2)</f>
        <v>0</v>
      </c>
      <c r="R162" s="174" t="s">
        <v>218</v>
      </c>
      <c r="S162" s="174" t="s">
        <v>117</v>
      </c>
      <c r="T162" s="175" t="s">
        <v>117</v>
      </c>
      <c r="U162" s="157">
        <v>0.39</v>
      </c>
      <c r="V162" s="157">
        <f>ROUND(E162*U162,2)</f>
        <v>47.59</v>
      </c>
      <c r="W162" s="157"/>
      <c r="X162" s="157" t="s">
        <v>264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265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>
      <c r="A163" s="155"/>
      <c r="B163" s="156"/>
      <c r="C163" s="244" t="s">
        <v>266</v>
      </c>
      <c r="D163" s="245"/>
      <c r="E163" s="245"/>
      <c r="F163" s="245"/>
      <c r="G163" s="245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121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>
      <c r="A164" s="155"/>
      <c r="B164" s="156"/>
      <c r="C164" s="242"/>
      <c r="D164" s="243"/>
      <c r="E164" s="243"/>
      <c r="F164" s="243"/>
      <c r="G164" s="243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124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>
      <c r="A165" s="163" t="s">
        <v>111</v>
      </c>
      <c r="B165" s="164" t="s">
        <v>71</v>
      </c>
      <c r="C165" s="178" t="s">
        <v>72</v>
      </c>
      <c r="D165" s="165"/>
      <c r="E165" s="166"/>
      <c r="F165" s="167"/>
      <c r="G165" s="167">
        <f>SUMIF(AG166:AG167,"&lt;&gt;NOR",G166:G167)</f>
        <v>0</v>
      </c>
      <c r="H165" s="167"/>
      <c r="I165" s="167">
        <f>SUM(I166:I167)</f>
        <v>0</v>
      </c>
      <c r="J165" s="167"/>
      <c r="K165" s="167">
        <f>SUM(K166:K167)</f>
        <v>0</v>
      </c>
      <c r="L165" s="167"/>
      <c r="M165" s="167">
        <f>SUM(M166:M167)</f>
        <v>0</v>
      </c>
      <c r="N165" s="167"/>
      <c r="O165" s="167">
        <f>SUM(O166:O167)</f>
        <v>0</v>
      </c>
      <c r="P165" s="167"/>
      <c r="Q165" s="167">
        <f>SUM(Q166:Q167)</f>
        <v>0</v>
      </c>
      <c r="R165" s="167"/>
      <c r="S165" s="167"/>
      <c r="T165" s="168"/>
      <c r="U165" s="162"/>
      <c r="V165" s="162">
        <f>SUM(V166:V167)</f>
        <v>0</v>
      </c>
      <c r="W165" s="162"/>
      <c r="X165" s="162"/>
      <c r="AG165" t="s">
        <v>112</v>
      </c>
    </row>
    <row r="166" spans="1:60" outlineLevel="1">
      <c r="A166" s="169">
        <v>30</v>
      </c>
      <c r="B166" s="170" t="s">
        <v>267</v>
      </c>
      <c r="C166" s="179" t="s">
        <v>268</v>
      </c>
      <c r="D166" s="171" t="s">
        <v>269</v>
      </c>
      <c r="E166" s="172">
        <v>3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4">
        <v>0</v>
      </c>
      <c r="O166" s="174">
        <f>ROUND(E166*N166,2)</f>
        <v>0</v>
      </c>
      <c r="P166" s="174">
        <v>0</v>
      </c>
      <c r="Q166" s="174">
        <f>ROUND(E166*P166,2)</f>
        <v>0</v>
      </c>
      <c r="R166" s="174"/>
      <c r="S166" s="174" t="s">
        <v>270</v>
      </c>
      <c r="T166" s="175" t="s">
        <v>271</v>
      </c>
      <c r="U166" s="157">
        <v>0</v>
      </c>
      <c r="V166" s="157">
        <f>ROUND(E166*U166,2)</f>
        <v>0</v>
      </c>
      <c r="W166" s="157"/>
      <c r="X166" s="157" t="s">
        <v>272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273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>
      <c r="A167" s="155"/>
      <c r="B167" s="156"/>
      <c r="C167" s="253"/>
      <c r="D167" s="254"/>
      <c r="E167" s="254"/>
      <c r="F167" s="254"/>
      <c r="G167" s="254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124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>
      <c r="A168" s="163" t="s">
        <v>111</v>
      </c>
      <c r="B168" s="164" t="s">
        <v>73</v>
      </c>
      <c r="C168" s="178" t="s">
        <v>74</v>
      </c>
      <c r="D168" s="165"/>
      <c r="E168" s="166"/>
      <c r="F168" s="167"/>
      <c r="G168" s="167">
        <f>SUMIF(AG169:AG170,"&lt;&gt;NOR",G169:G170)</f>
        <v>0</v>
      </c>
      <c r="H168" s="167"/>
      <c r="I168" s="167">
        <f>SUM(I169:I170)</f>
        <v>0</v>
      </c>
      <c r="J168" s="167"/>
      <c r="K168" s="167">
        <f>SUM(K169:K170)</f>
        <v>0</v>
      </c>
      <c r="L168" s="167"/>
      <c r="M168" s="167">
        <f>SUM(M169:M170)</f>
        <v>0</v>
      </c>
      <c r="N168" s="167"/>
      <c r="O168" s="167">
        <f>SUM(O169:O170)</f>
        <v>0</v>
      </c>
      <c r="P168" s="167"/>
      <c r="Q168" s="167">
        <f>SUM(Q169:Q170)</f>
        <v>0</v>
      </c>
      <c r="R168" s="167"/>
      <c r="S168" s="167"/>
      <c r="T168" s="168"/>
      <c r="U168" s="162"/>
      <c r="V168" s="162">
        <f>SUM(V169:V170)</f>
        <v>0</v>
      </c>
      <c r="W168" s="162"/>
      <c r="X168" s="162"/>
      <c r="AG168" t="s">
        <v>112</v>
      </c>
    </row>
    <row r="169" spans="1:60" outlineLevel="1">
      <c r="A169" s="169">
        <v>31</v>
      </c>
      <c r="B169" s="170" t="s">
        <v>274</v>
      </c>
      <c r="C169" s="179" t="s">
        <v>275</v>
      </c>
      <c r="D169" s="171" t="s">
        <v>276</v>
      </c>
      <c r="E169" s="172">
        <v>1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4">
        <v>0</v>
      </c>
      <c r="O169" s="174">
        <f>ROUND(E169*N169,2)</f>
        <v>0</v>
      </c>
      <c r="P169" s="174">
        <v>0</v>
      </c>
      <c r="Q169" s="174">
        <f>ROUND(E169*P169,2)</f>
        <v>0</v>
      </c>
      <c r="R169" s="174"/>
      <c r="S169" s="174" t="s">
        <v>270</v>
      </c>
      <c r="T169" s="175" t="s">
        <v>271</v>
      </c>
      <c r="U169" s="157">
        <v>0</v>
      </c>
      <c r="V169" s="157">
        <f>ROUND(E169*U169,2)</f>
        <v>0</v>
      </c>
      <c r="W169" s="157"/>
      <c r="X169" s="157" t="s">
        <v>118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119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>
      <c r="A170" s="155"/>
      <c r="B170" s="156"/>
      <c r="C170" s="253"/>
      <c r="D170" s="254"/>
      <c r="E170" s="254"/>
      <c r="F170" s="254"/>
      <c r="G170" s="254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124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>
      <c r="A171" s="163" t="s">
        <v>111</v>
      </c>
      <c r="B171" s="164" t="s">
        <v>75</v>
      </c>
      <c r="C171" s="178" t="s">
        <v>76</v>
      </c>
      <c r="D171" s="165"/>
      <c r="E171" s="166"/>
      <c r="F171" s="167"/>
      <c r="G171" s="167">
        <f>SUMIF(AG172:AG173,"&lt;&gt;NOR",G172:G173)</f>
        <v>0</v>
      </c>
      <c r="H171" s="167"/>
      <c r="I171" s="167">
        <f>SUM(I172:I173)</f>
        <v>0</v>
      </c>
      <c r="J171" s="167"/>
      <c r="K171" s="167">
        <f>SUM(K172:K173)</f>
        <v>0</v>
      </c>
      <c r="L171" s="167"/>
      <c r="M171" s="167">
        <f>SUM(M172:M173)</f>
        <v>0</v>
      </c>
      <c r="N171" s="167"/>
      <c r="O171" s="167">
        <f>SUM(O172:O173)</f>
        <v>0</v>
      </c>
      <c r="P171" s="167"/>
      <c r="Q171" s="167">
        <f>SUM(Q172:Q173)</f>
        <v>0</v>
      </c>
      <c r="R171" s="167"/>
      <c r="S171" s="167"/>
      <c r="T171" s="168"/>
      <c r="U171" s="162"/>
      <c r="V171" s="162">
        <f>SUM(V172:V173)</f>
        <v>0</v>
      </c>
      <c r="W171" s="162"/>
      <c r="X171" s="162"/>
      <c r="AG171" t="s">
        <v>112</v>
      </c>
    </row>
    <row r="172" spans="1:60" outlineLevel="1">
      <c r="A172" s="169">
        <v>32</v>
      </c>
      <c r="B172" s="170" t="s">
        <v>277</v>
      </c>
      <c r="C172" s="179" t="s">
        <v>278</v>
      </c>
      <c r="D172" s="171" t="s">
        <v>276</v>
      </c>
      <c r="E172" s="172">
        <v>1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0</v>
      </c>
      <c r="O172" s="174">
        <f>ROUND(E172*N172,2)</f>
        <v>0</v>
      </c>
      <c r="P172" s="174">
        <v>0</v>
      </c>
      <c r="Q172" s="174">
        <f>ROUND(E172*P172,2)</f>
        <v>0</v>
      </c>
      <c r="R172" s="174"/>
      <c r="S172" s="174" t="s">
        <v>270</v>
      </c>
      <c r="T172" s="175" t="s">
        <v>271</v>
      </c>
      <c r="U172" s="157">
        <v>0</v>
      </c>
      <c r="V172" s="157">
        <f>ROUND(E172*U172,2)</f>
        <v>0</v>
      </c>
      <c r="W172" s="157"/>
      <c r="X172" s="157" t="s">
        <v>118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119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>
      <c r="A173" s="155"/>
      <c r="B173" s="156"/>
      <c r="C173" s="253"/>
      <c r="D173" s="254"/>
      <c r="E173" s="254"/>
      <c r="F173" s="254"/>
      <c r="G173" s="254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124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>
      <c r="A174" s="163" t="s">
        <v>111</v>
      </c>
      <c r="B174" s="164" t="s">
        <v>77</v>
      </c>
      <c r="C174" s="178" t="s">
        <v>78</v>
      </c>
      <c r="D174" s="165"/>
      <c r="E174" s="166"/>
      <c r="F174" s="167"/>
      <c r="G174" s="167">
        <f>SUMIF(AG175:AG176,"&lt;&gt;NOR",G175:G176)</f>
        <v>0</v>
      </c>
      <c r="H174" s="167"/>
      <c r="I174" s="167">
        <f>SUM(I175:I176)</f>
        <v>0</v>
      </c>
      <c r="J174" s="167"/>
      <c r="K174" s="167">
        <f>SUM(K175:K176)</f>
        <v>0</v>
      </c>
      <c r="L174" s="167"/>
      <c r="M174" s="167">
        <f>SUM(M175:M176)</f>
        <v>0</v>
      </c>
      <c r="N174" s="167"/>
      <c r="O174" s="167">
        <f>SUM(O175:O176)</f>
        <v>0</v>
      </c>
      <c r="P174" s="167"/>
      <c r="Q174" s="167">
        <f>SUM(Q175:Q176)</f>
        <v>0</v>
      </c>
      <c r="R174" s="167"/>
      <c r="S174" s="167"/>
      <c r="T174" s="168"/>
      <c r="U174" s="162"/>
      <c r="V174" s="162">
        <f>SUM(V175:V176)</f>
        <v>0</v>
      </c>
      <c r="W174" s="162"/>
      <c r="X174" s="162"/>
      <c r="AG174" t="s">
        <v>112</v>
      </c>
    </row>
    <row r="175" spans="1:60" ht="22.5" outlineLevel="1">
      <c r="A175" s="169">
        <v>33</v>
      </c>
      <c r="B175" s="170" t="s">
        <v>279</v>
      </c>
      <c r="C175" s="179" t="s">
        <v>280</v>
      </c>
      <c r="D175" s="171" t="s">
        <v>276</v>
      </c>
      <c r="E175" s="172">
        <v>1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4">
        <v>0</v>
      </c>
      <c r="O175" s="174">
        <f>ROUND(E175*N175,2)</f>
        <v>0</v>
      </c>
      <c r="P175" s="174">
        <v>0</v>
      </c>
      <c r="Q175" s="174">
        <f>ROUND(E175*P175,2)</f>
        <v>0</v>
      </c>
      <c r="R175" s="174"/>
      <c r="S175" s="174" t="s">
        <v>270</v>
      </c>
      <c r="T175" s="175" t="s">
        <v>271</v>
      </c>
      <c r="U175" s="157">
        <v>0</v>
      </c>
      <c r="V175" s="157">
        <f>ROUND(E175*U175,2)</f>
        <v>0</v>
      </c>
      <c r="W175" s="157"/>
      <c r="X175" s="157" t="s">
        <v>118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119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>
      <c r="A176" s="155"/>
      <c r="B176" s="156"/>
      <c r="C176" s="253"/>
      <c r="D176" s="254"/>
      <c r="E176" s="254"/>
      <c r="F176" s="254"/>
      <c r="G176" s="254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124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>
      <c r="A177" s="163" t="s">
        <v>111</v>
      </c>
      <c r="B177" s="164" t="s">
        <v>79</v>
      </c>
      <c r="C177" s="178" t="s">
        <v>80</v>
      </c>
      <c r="D177" s="165"/>
      <c r="E177" s="166"/>
      <c r="F177" s="167"/>
      <c r="G177" s="167">
        <f>SUMIF(AG178:AG180,"&lt;&gt;NOR",G178:G180)</f>
        <v>0</v>
      </c>
      <c r="H177" s="167"/>
      <c r="I177" s="167">
        <f>SUM(I178:I180)</f>
        <v>0</v>
      </c>
      <c r="J177" s="167"/>
      <c r="K177" s="167">
        <f>SUM(K178:K180)</f>
        <v>0</v>
      </c>
      <c r="L177" s="167"/>
      <c r="M177" s="167">
        <f>SUM(M178:M180)</f>
        <v>0</v>
      </c>
      <c r="N177" s="167"/>
      <c r="O177" s="167">
        <f>SUM(O178:O180)</f>
        <v>0</v>
      </c>
      <c r="P177" s="167"/>
      <c r="Q177" s="167">
        <f>SUM(Q178:Q180)</f>
        <v>0</v>
      </c>
      <c r="R177" s="167"/>
      <c r="S177" s="167"/>
      <c r="T177" s="168"/>
      <c r="U177" s="162"/>
      <c r="V177" s="162">
        <f>SUM(V178:V180)</f>
        <v>0.72</v>
      </c>
      <c r="W177" s="162"/>
      <c r="X177" s="162"/>
      <c r="AG177" t="s">
        <v>112</v>
      </c>
    </row>
    <row r="178" spans="1:60" outlineLevel="1">
      <c r="A178" s="169">
        <v>34</v>
      </c>
      <c r="B178" s="170" t="s">
        <v>281</v>
      </c>
      <c r="C178" s="179" t="s">
        <v>282</v>
      </c>
      <c r="D178" s="171" t="s">
        <v>190</v>
      </c>
      <c r="E178" s="172">
        <v>14.4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2.0000000000000002E-5</v>
      </c>
      <c r="O178" s="174">
        <f>ROUND(E178*N178,2)</f>
        <v>0</v>
      </c>
      <c r="P178" s="174">
        <v>0</v>
      </c>
      <c r="Q178" s="174">
        <f>ROUND(E178*P178,2)</f>
        <v>0</v>
      </c>
      <c r="R178" s="174"/>
      <c r="S178" s="174" t="s">
        <v>117</v>
      </c>
      <c r="T178" s="175" t="s">
        <v>117</v>
      </c>
      <c r="U178" s="157">
        <v>0.05</v>
      </c>
      <c r="V178" s="157">
        <f>ROUND(E178*U178,2)</f>
        <v>0.72</v>
      </c>
      <c r="W178" s="157"/>
      <c r="X178" s="157" t="s">
        <v>118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119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>
      <c r="A179" s="155"/>
      <c r="B179" s="156"/>
      <c r="C179" s="180" t="s">
        <v>283</v>
      </c>
      <c r="D179" s="158"/>
      <c r="E179" s="159">
        <v>14.4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123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>
      <c r="A180" s="155"/>
      <c r="B180" s="156"/>
      <c r="C180" s="242"/>
      <c r="D180" s="243"/>
      <c r="E180" s="243"/>
      <c r="F180" s="243"/>
      <c r="G180" s="243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124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>
      <c r="A181" s="163" t="s">
        <v>111</v>
      </c>
      <c r="B181" s="164" t="s">
        <v>81</v>
      </c>
      <c r="C181" s="178" t="s">
        <v>82</v>
      </c>
      <c r="D181" s="165"/>
      <c r="E181" s="166"/>
      <c r="F181" s="167"/>
      <c r="G181" s="167">
        <f>SUMIF(AG182:AG183,"&lt;&gt;NOR",G182:G183)</f>
        <v>0</v>
      </c>
      <c r="H181" s="167"/>
      <c r="I181" s="167">
        <f>SUM(I182:I183)</f>
        <v>0</v>
      </c>
      <c r="J181" s="167"/>
      <c r="K181" s="167">
        <f>SUM(K182:K183)</f>
        <v>0</v>
      </c>
      <c r="L181" s="167"/>
      <c r="M181" s="167">
        <f>SUM(M182:M183)</f>
        <v>0</v>
      </c>
      <c r="N181" s="167"/>
      <c r="O181" s="167">
        <f>SUM(O182:O183)</f>
        <v>0</v>
      </c>
      <c r="P181" s="167"/>
      <c r="Q181" s="167">
        <f>SUM(Q182:Q183)</f>
        <v>0</v>
      </c>
      <c r="R181" s="167"/>
      <c r="S181" s="167"/>
      <c r="T181" s="168"/>
      <c r="U181" s="162"/>
      <c r="V181" s="162">
        <f>SUM(V182:V183)</f>
        <v>0</v>
      </c>
      <c r="W181" s="162"/>
      <c r="X181" s="162"/>
      <c r="AG181" t="s">
        <v>112</v>
      </c>
    </row>
    <row r="182" spans="1:60" ht="22.5" outlineLevel="1">
      <c r="A182" s="169">
        <v>35</v>
      </c>
      <c r="B182" s="170" t="s">
        <v>284</v>
      </c>
      <c r="C182" s="179" t="s">
        <v>285</v>
      </c>
      <c r="D182" s="171" t="s">
        <v>276</v>
      </c>
      <c r="E182" s="172">
        <v>1</v>
      </c>
      <c r="F182" s="173"/>
      <c r="G182" s="174">
        <f>ROUND(E182*F182,2)</f>
        <v>0</v>
      </c>
      <c r="H182" s="173"/>
      <c r="I182" s="174">
        <f>ROUND(E182*H182,2)</f>
        <v>0</v>
      </c>
      <c r="J182" s="173"/>
      <c r="K182" s="174">
        <f>ROUND(E182*J182,2)</f>
        <v>0</v>
      </c>
      <c r="L182" s="174">
        <v>21</v>
      </c>
      <c r="M182" s="174">
        <f>G182*(1+L182/100)</f>
        <v>0</v>
      </c>
      <c r="N182" s="174">
        <v>0</v>
      </c>
      <c r="O182" s="174">
        <f>ROUND(E182*N182,2)</f>
        <v>0</v>
      </c>
      <c r="P182" s="174">
        <v>0</v>
      </c>
      <c r="Q182" s="174">
        <f>ROUND(E182*P182,2)</f>
        <v>0</v>
      </c>
      <c r="R182" s="174"/>
      <c r="S182" s="174" t="s">
        <v>270</v>
      </c>
      <c r="T182" s="175" t="s">
        <v>271</v>
      </c>
      <c r="U182" s="157">
        <v>0</v>
      </c>
      <c r="V182" s="157">
        <f>ROUND(E182*U182,2)</f>
        <v>0</v>
      </c>
      <c r="W182" s="157"/>
      <c r="X182" s="157" t="s">
        <v>118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119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>
      <c r="A183" s="155"/>
      <c r="B183" s="156"/>
      <c r="C183" s="253"/>
      <c r="D183" s="254"/>
      <c r="E183" s="254"/>
      <c r="F183" s="254"/>
      <c r="G183" s="254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124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>
      <c r="A184" s="163" t="s">
        <v>111</v>
      </c>
      <c r="B184" s="164" t="s">
        <v>83</v>
      </c>
      <c r="C184" s="178" t="s">
        <v>27</v>
      </c>
      <c r="D184" s="165"/>
      <c r="E184" s="166"/>
      <c r="F184" s="167"/>
      <c r="G184" s="167">
        <f>SUMIF(AG185:AG191,"&lt;&gt;NOR",G185:G191)</f>
        <v>0</v>
      </c>
      <c r="H184" s="167"/>
      <c r="I184" s="167">
        <f>SUM(I185:I191)</f>
        <v>0</v>
      </c>
      <c r="J184" s="167"/>
      <c r="K184" s="167">
        <f>SUM(K185:K191)</f>
        <v>0</v>
      </c>
      <c r="L184" s="167"/>
      <c r="M184" s="167">
        <f>SUM(M185:M191)</f>
        <v>0</v>
      </c>
      <c r="N184" s="167"/>
      <c r="O184" s="167">
        <f>SUM(O185:O191)</f>
        <v>0</v>
      </c>
      <c r="P184" s="167"/>
      <c r="Q184" s="167">
        <f>SUM(Q185:Q191)</f>
        <v>0</v>
      </c>
      <c r="R184" s="167"/>
      <c r="S184" s="167"/>
      <c r="T184" s="168"/>
      <c r="U184" s="162"/>
      <c r="V184" s="162">
        <f>SUM(V185:V191)</f>
        <v>0</v>
      </c>
      <c r="W184" s="162"/>
      <c r="X184" s="162"/>
      <c r="AG184" t="s">
        <v>112</v>
      </c>
    </row>
    <row r="185" spans="1:60" outlineLevel="1">
      <c r="A185" s="169">
        <v>36</v>
      </c>
      <c r="B185" s="170" t="s">
        <v>286</v>
      </c>
      <c r="C185" s="179" t="s">
        <v>287</v>
      </c>
      <c r="D185" s="171" t="s">
        <v>288</v>
      </c>
      <c r="E185" s="172">
        <v>1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4">
        <v>0</v>
      </c>
      <c r="O185" s="174">
        <f>ROUND(E185*N185,2)</f>
        <v>0</v>
      </c>
      <c r="P185" s="174">
        <v>0</v>
      </c>
      <c r="Q185" s="174">
        <f>ROUND(E185*P185,2)</f>
        <v>0</v>
      </c>
      <c r="R185" s="174"/>
      <c r="S185" s="174" t="s">
        <v>117</v>
      </c>
      <c r="T185" s="175" t="s">
        <v>271</v>
      </c>
      <c r="U185" s="157">
        <v>0</v>
      </c>
      <c r="V185" s="157">
        <f>ROUND(E185*U185,2)</f>
        <v>0</v>
      </c>
      <c r="W185" s="157"/>
      <c r="X185" s="157" t="s">
        <v>289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290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>
      <c r="A186" s="155"/>
      <c r="B186" s="156"/>
      <c r="C186" s="255" t="s">
        <v>300</v>
      </c>
      <c r="D186" s="256"/>
      <c r="E186" s="256"/>
      <c r="F186" s="256"/>
      <c r="G186" s="256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199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22.5" outlineLevel="1">
      <c r="A187" s="155"/>
      <c r="B187" s="156"/>
      <c r="C187" s="257" t="s">
        <v>291</v>
      </c>
      <c r="D187" s="258"/>
      <c r="E187" s="258"/>
      <c r="F187" s="258"/>
      <c r="G187" s="258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199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76" t="str">
        <f>C187</f>
        <v>Vyhotovení protokolu o vytyčení stavby se seznamem souřadnic vytyčených bodů a jejich polohopisnými (S-JTSK) a výškopisnými (Bpv) hodnotami.</v>
      </c>
      <c r="BB187" s="148"/>
      <c r="BC187" s="148"/>
      <c r="BD187" s="148"/>
      <c r="BE187" s="148"/>
      <c r="BF187" s="148"/>
      <c r="BG187" s="148"/>
      <c r="BH187" s="148"/>
    </row>
    <row r="188" spans="1:60" outlineLevel="1">
      <c r="A188" s="155"/>
      <c r="B188" s="156"/>
      <c r="C188" s="242"/>
      <c r="D188" s="243"/>
      <c r="E188" s="243"/>
      <c r="F188" s="243"/>
      <c r="G188" s="243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124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>
      <c r="A189" s="169">
        <v>37</v>
      </c>
      <c r="B189" s="170" t="s">
        <v>292</v>
      </c>
      <c r="C189" s="179" t="s">
        <v>293</v>
      </c>
      <c r="D189" s="171" t="s">
        <v>288</v>
      </c>
      <c r="E189" s="172">
        <v>1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4">
        <v>0</v>
      </c>
      <c r="O189" s="174">
        <f>ROUND(E189*N189,2)</f>
        <v>0</v>
      </c>
      <c r="P189" s="174">
        <v>0</v>
      </c>
      <c r="Q189" s="174">
        <f>ROUND(E189*P189,2)</f>
        <v>0</v>
      </c>
      <c r="R189" s="174"/>
      <c r="S189" s="174" t="s">
        <v>117</v>
      </c>
      <c r="T189" s="175" t="s">
        <v>271</v>
      </c>
      <c r="U189" s="157">
        <v>0</v>
      </c>
      <c r="V189" s="157">
        <f>ROUND(E189*U189,2)</f>
        <v>0</v>
      </c>
      <c r="W189" s="157"/>
      <c r="X189" s="157" t="s">
        <v>289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294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>
      <c r="A190" s="155"/>
      <c r="B190" s="156"/>
      <c r="C190" s="255" t="s">
        <v>295</v>
      </c>
      <c r="D190" s="256"/>
      <c r="E190" s="256"/>
      <c r="F190" s="256"/>
      <c r="G190" s="256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199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>
      <c r="A191" s="155"/>
      <c r="B191" s="156"/>
      <c r="C191" s="242"/>
      <c r="D191" s="243"/>
      <c r="E191" s="243"/>
      <c r="F191" s="243"/>
      <c r="G191" s="243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124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>
      <c r="A192" s="163" t="s">
        <v>111</v>
      </c>
      <c r="B192" s="164" t="s">
        <v>84</v>
      </c>
      <c r="C192" s="178" t="s">
        <v>28</v>
      </c>
      <c r="D192" s="165"/>
      <c r="E192" s="166"/>
      <c r="F192" s="167"/>
      <c r="G192" s="167">
        <f>SUMIF(AG193:AG195,"&lt;&gt;NOR",G193:G195)</f>
        <v>0</v>
      </c>
      <c r="H192" s="167"/>
      <c r="I192" s="167">
        <f>SUM(I193:I195)</f>
        <v>0</v>
      </c>
      <c r="J192" s="167"/>
      <c r="K192" s="167">
        <f>SUM(K193:K195)</f>
        <v>0</v>
      </c>
      <c r="L192" s="167"/>
      <c r="M192" s="167">
        <f>SUM(M193:M195)</f>
        <v>0</v>
      </c>
      <c r="N192" s="167"/>
      <c r="O192" s="167">
        <f>SUM(O193:O195)</f>
        <v>0</v>
      </c>
      <c r="P192" s="167"/>
      <c r="Q192" s="167">
        <f>SUM(Q193:Q195)</f>
        <v>0</v>
      </c>
      <c r="R192" s="167"/>
      <c r="S192" s="167"/>
      <c r="T192" s="168"/>
      <c r="U192" s="162"/>
      <c r="V192" s="162">
        <f>SUM(V193:V195)</f>
        <v>0</v>
      </c>
      <c r="W192" s="162"/>
      <c r="X192" s="162"/>
      <c r="AG192" t="s">
        <v>112</v>
      </c>
    </row>
    <row r="193" spans="1:60" outlineLevel="1">
      <c r="A193" s="169">
        <v>38</v>
      </c>
      <c r="B193" s="170" t="s">
        <v>296</v>
      </c>
      <c r="C193" s="179" t="s">
        <v>297</v>
      </c>
      <c r="D193" s="171" t="s">
        <v>288</v>
      </c>
      <c r="E193" s="172">
        <v>1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4">
        <v>0</v>
      </c>
      <c r="O193" s="174">
        <f>ROUND(E193*N193,2)</f>
        <v>0</v>
      </c>
      <c r="P193" s="174">
        <v>0</v>
      </c>
      <c r="Q193" s="174">
        <f>ROUND(E193*P193,2)</f>
        <v>0</v>
      </c>
      <c r="R193" s="174"/>
      <c r="S193" s="174" t="s">
        <v>117</v>
      </c>
      <c r="T193" s="175" t="s">
        <v>271</v>
      </c>
      <c r="U193" s="157">
        <v>0</v>
      </c>
      <c r="V193" s="157">
        <f>ROUND(E193*U193,2)</f>
        <v>0</v>
      </c>
      <c r="W193" s="157"/>
      <c r="X193" s="157" t="s">
        <v>289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290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33.75" outlineLevel="1">
      <c r="A194" s="155"/>
      <c r="B194" s="156"/>
      <c r="C194" s="255" t="s">
        <v>298</v>
      </c>
      <c r="D194" s="256"/>
      <c r="E194" s="256"/>
      <c r="F194" s="256"/>
      <c r="G194" s="256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199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76" t="str">
        <f>C194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4" s="148"/>
      <c r="BC194" s="148"/>
      <c r="BD194" s="148"/>
      <c r="BE194" s="148"/>
      <c r="BF194" s="148"/>
      <c r="BG194" s="148"/>
      <c r="BH194" s="148"/>
    </row>
    <row r="195" spans="1:60" outlineLevel="1">
      <c r="A195" s="155"/>
      <c r="B195" s="156"/>
      <c r="C195" s="242"/>
      <c r="D195" s="243"/>
      <c r="E195" s="243"/>
      <c r="F195" s="243"/>
      <c r="G195" s="243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124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>
      <c r="A196" s="3"/>
      <c r="B196" s="4"/>
      <c r="C196" s="182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E196">
        <v>15</v>
      </c>
      <c r="AF196">
        <v>21</v>
      </c>
      <c r="AG196" t="s">
        <v>98</v>
      </c>
    </row>
    <row r="197" spans="1:60">
      <c r="A197" s="151"/>
      <c r="B197" s="152" t="s">
        <v>29</v>
      </c>
      <c r="C197" s="183"/>
      <c r="D197" s="153"/>
      <c r="E197" s="154"/>
      <c r="F197" s="154"/>
      <c r="G197" s="177">
        <f>G8+G84+G120+G135+G147+G152+G161+G165+G168+G171+G174+G177+G181+G184+G192</f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E197">
        <f>SUMIF(L7:L195,AE196,G7:G195)</f>
        <v>0</v>
      </c>
      <c r="AF197">
        <f>SUMIF(L7:L195,AF196,G7:G195)</f>
        <v>0</v>
      </c>
      <c r="AG197" t="s">
        <v>299</v>
      </c>
    </row>
    <row r="198" spans="1:60">
      <c r="C198" s="184"/>
      <c r="D198" s="10"/>
      <c r="AG198" t="s">
        <v>301</v>
      </c>
    </row>
    <row r="199" spans="1:60">
      <c r="D199" s="10"/>
    </row>
    <row r="200" spans="1:60">
      <c r="D200" s="10"/>
    </row>
    <row r="201" spans="1:60">
      <c r="D201" s="10"/>
    </row>
    <row r="202" spans="1:60">
      <c r="D202" s="10"/>
    </row>
    <row r="203" spans="1:60">
      <c r="D203" s="10"/>
    </row>
    <row r="204" spans="1:60">
      <c r="D204" s="10"/>
    </row>
    <row r="205" spans="1:60">
      <c r="D205" s="10"/>
    </row>
    <row r="206" spans="1:60">
      <c r="D206" s="10"/>
    </row>
    <row r="207" spans="1:60">
      <c r="D207" s="10"/>
    </row>
    <row r="208" spans="1:60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sheet="1"/>
  <mergeCells count="68">
    <mergeCell ref="C194:G194"/>
    <mergeCell ref="C195:G195"/>
    <mergeCell ref="C183:G183"/>
    <mergeCell ref="C186:G186"/>
    <mergeCell ref="C187:G187"/>
    <mergeCell ref="C188:G188"/>
    <mergeCell ref="C190:G190"/>
    <mergeCell ref="C191:G191"/>
    <mergeCell ref="C180:G180"/>
    <mergeCell ref="C151:G151"/>
    <mergeCell ref="C154:G154"/>
    <mergeCell ref="C156:G156"/>
    <mergeCell ref="C158:G158"/>
    <mergeCell ref="C160:G160"/>
    <mergeCell ref="C163:G163"/>
    <mergeCell ref="C164:G164"/>
    <mergeCell ref="C167:G167"/>
    <mergeCell ref="C170:G170"/>
    <mergeCell ref="C173:G173"/>
    <mergeCell ref="C103:G103"/>
    <mergeCell ref="C105:G105"/>
    <mergeCell ref="C107:G107"/>
    <mergeCell ref="C176:G176"/>
    <mergeCell ref="C149:G149"/>
    <mergeCell ref="C113:G113"/>
    <mergeCell ref="C119:G119"/>
    <mergeCell ref="C123:G123"/>
    <mergeCell ref="C125:G125"/>
    <mergeCell ref="C127:G127"/>
    <mergeCell ref="C131:G131"/>
    <mergeCell ref="C134:G134"/>
    <mergeCell ref="C137:G137"/>
    <mergeCell ref="C140:G140"/>
    <mergeCell ref="C143:G143"/>
    <mergeCell ref="C146:G146"/>
    <mergeCell ref="C94:G94"/>
    <mergeCell ref="C100:G100"/>
    <mergeCell ref="C102:G102"/>
    <mergeCell ref="C48:G48"/>
    <mergeCell ref="C52:G52"/>
    <mergeCell ref="C74:G74"/>
    <mergeCell ref="C76:G76"/>
    <mergeCell ref="C78:G78"/>
    <mergeCell ref="C83:G83"/>
    <mergeCell ref="C54:G54"/>
    <mergeCell ref="C57:G57"/>
    <mergeCell ref="C59:G59"/>
    <mergeCell ref="C69:G69"/>
    <mergeCell ref="C16:G16"/>
    <mergeCell ref="C18:G18"/>
    <mergeCell ref="C86:G86"/>
    <mergeCell ref="C92:G92"/>
    <mergeCell ref="C71:G71"/>
    <mergeCell ref="C31:G31"/>
    <mergeCell ref="C37:G37"/>
    <mergeCell ref="C39:G39"/>
    <mergeCell ref="C42:G42"/>
    <mergeCell ref="C44:G44"/>
    <mergeCell ref="C20:G20"/>
    <mergeCell ref="C22:G22"/>
    <mergeCell ref="C29:G29"/>
    <mergeCell ref="A1:G1"/>
    <mergeCell ref="C2:G2"/>
    <mergeCell ref="C3:G3"/>
    <mergeCell ref="C4:G4"/>
    <mergeCell ref="C10:G10"/>
    <mergeCell ref="C12:G12"/>
    <mergeCell ref="C14:G14"/>
  </mergeCells>
  <phoneticPr fontId="16" type="noConversion"/>
  <pageMargins left="0.59055118110236204" right="0.196850393700787" top="0.78740157499999996" bottom="0.78740157499999996" header="0.3" footer="0.3"/>
  <pageSetup paperSize="9" scale="80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701  2021130701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701  2021130701 Pol'!Názvy_tisku</vt:lpstr>
      <vt:lpstr>oadresa</vt:lpstr>
      <vt:lpstr>Stavba!Objednatel</vt:lpstr>
      <vt:lpstr>Stavba!Objekt</vt:lpstr>
      <vt:lpstr>'SO 701  2021130701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Kasala</dc:creator>
  <cp:lastModifiedBy>Rosťa</cp:lastModifiedBy>
  <cp:lastPrinted>2019-03-19T12:27:02Z</cp:lastPrinted>
  <dcterms:created xsi:type="dcterms:W3CDTF">2009-04-08T07:15:50Z</dcterms:created>
  <dcterms:modified xsi:type="dcterms:W3CDTF">2021-09-22T11:42:22Z</dcterms:modified>
</cp:coreProperties>
</file>